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tables/table1.xml" ContentType="application/vnd.openxmlformats-officedocument.spreadsheetml.table+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codeName="ThisWorkbook"/>
  <mc:AlternateContent xmlns:mc="http://schemas.openxmlformats.org/markup-compatibility/2006">
    <mc:Choice Requires="x15">
      <x15ac:absPath xmlns:x15ac="http://schemas.microsoft.com/office/spreadsheetml/2010/11/ac" url="K:\20.書類雛形\02　協力業者\"/>
    </mc:Choice>
  </mc:AlternateContent>
  <xr:revisionPtr revIDLastSave="0" documentId="13_ncr:1_{EE37BEA5-F542-4A61-B061-0A329AFF32CB}" xr6:coauthVersionLast="47" xr6:coauthVersionMax="47" xr10:uidLastSave="{00000000-0000-0000-0000-000000000000}"/>
  <bookViews>
    <workbookView xWindow="-14310" yWindow="16080" windowWidth="29040" windowHeight="15840" tabRatio="698" xr2:uid="{00000000-000D-0000-FFFF-FFFF00000000}"/>
  </bookViews>
  <sheets>
    <sheet name="外注労務請求書 " sheetId="37" r:id="rId1"/>
    <sheet name="内訳書" sheetId="39" r:id="rId2"/>
    <sheet name="内訳書記載例" sheetId="38" r:id="rId3"/>
    <sheet name="勤務状況詳細" sheetId="27" r:id="rId4"/>
    <sheet name="給与振分処理一覧" sheetId="36" state="hidden" r:id="rId5"/>
    <sheet name="アルコール確認記録" sheetId="33" state="hidden" r:id="rId6"/>
    <sheet name=" 年間カレンダー " sheetId="32" state="hidden" r:id="rId7"/>
    <sheet name="管理リスト" sheetId="34" state="hidden" r:id="rId8"/>
  </sheets>
  <definedNames>
    <definedName name="_xlnm.Print_Area" localSheetId="6">' 年間カレンダー '!$A$1:$AA$46</definedName>
    <definedName name="_xlnm.Print_Area" localSheetId="5">アルコール確認記録!$D$1:$AU$77</definedName>
    <definedName name="_xlnm.Print_Area" localSheetId="0">'外注労務請求書 '!$A$1:$AH$35</definedName>
    <definedName name="_xlnm.Print_Area" localSheetId="3">勤務状況詳細!$A$1:$AK$77</definedName>
    <definedName name="_xlnm.Print_Area" localSheetId="1">内訳書!$A$1:$U$35</definedName>
    <definedName name="_xlnm.Print_Area" localSheetId="2">内訳書記載例!$A$1:$U$35</definedName>
    <definedName name="_xlnm.Print_Titles" localSheetId="3">勤務状況詳細!$C:$F</definedName>
  </definedNames>
  <calcPr calcId="191029"/>
</workbook>
</file>

<file path=xl/calcChain.xml><?xml version="1.0" encoding="utf-8"?>
<calcChain xmlns="http://schemas.openxmlformats.org/spreadsheetml/2006/main">
  <c r="AJ16" i="27" l="1"/>
  <c r="AJ17" i="27"/>
  <c r="AC78" i="27"/>
  <c r="G9" i="27"/>
  <c r="AB10" i="27" s="1"/>
  <c r="AF13" i="27"/>
  <c r="AD13" i="27"/>
  <c r="AJ77" i="27"/>
  <c r="AJ76" i="27"/>
  <c r="AJ75" i="27"/>
  <c r="AJ74" i="27"/>
  <c r="AJ73" i="27"/>
  <c r="AJ72" i="27"/>
  <c r="AJ71" i="27"/>
  <c r="AJ70" i="27"/>
  <c r="AJ69" i="27"/>
  <c r="AJ68" i="27"/>
  <c r="AJ67" i="27"/>
  <c r="AJ66" i="27"/>
  <c r="AJ65" i="27"/>
  <c r="AJ64" i="27"/>
  <c r="AJ63" i="27"/>
  <c r="AJ62" i="27"/>
  <c r="AJ61" i="27"/>
  <c r="AJ60" i="27"/>
  <c r="AJ59" i="27"/>
  <c r="AJ58" i="27"/>
  <c r="AJ57" i="27"/>
  <c r="AJ56" i="27"/>
  <c r="AJ55" i="27"/>
  <c r="AJ54" i="27"/>
  <c r="AJ53" i="27"/>
  <c r="AJ52" i="27"/>
  <c r="AJ51" i="27"/>
  <c r="AJ50" i="27"/>
  <c r="AJ49" i="27"/>
  <c r="AJ48" i="27"/>
  <c r="AJ47" i="27"/>
  <c r="AJ46" i="27"/>
  <c r="AJ45" i="27"/>
  <c r="AJ44" i="27"/>
  <c r="AJ43" i="27"/>
  <c r="AJ42" i="27"/>
  <c r="AJ41" i="27"/>
  <c r="AJ40" i="27"/>
  <c r="AJ39" i="27"/>
  <c r="AJ38" i="27"/>
  <c r="AJ37" i="27"/>
  <c r="AJ36" i="27"/>
  <c r="AJ35" i="27"/>
  <c r="AJ34" i="27"/>
  <c r="AJ33" i="27"/>
  <c r="AJ32" i="27"/>
  <c r="AJ31" i="27"/>
  <c r="AJ30" i="27"/>
  <c r="AJ29" i="27"/>
  <c r="AJ28" i="27"/>
  <c r="AJ27" i="27"/>
  <c r="AJ26" i="27"/>
  <c r="AJ25" i="27"/>
  <c r="AJ24" i="27"/>
  <c r="AJ23" i="27"/>
  <c r="AJ22" i="27"/>
  <c r="AJ21" i="27"/>
  <c r="AJ20" i="27"/>
  <c r="AJ19" i="27"/>
  <c r="AJ18" i="27"/>
  <c r="M7" i="38"/>
  <c r="C16" i="27" l="1"/>
  <c r="N19" i="39"/>
  <c r="N33" i="39"/>
  <c r="N6" i="39"/>
  <c r="N32" i="39"/>
  <c r="N31" i="39"/>
  <c r="N30" i="39"/>
  <c r="N29" i="39"/>
  <c r="N28" i="39"/>
  <c r="N27" i="39"/>
  <c r="N26" i="39"/>
  <c r="N25" i="39"/>
  <c r="N24" i="39"/>
  <c r="N23" i="39"/>
  <c r="N22" i="39"/>
  <c r="N21" i="39"/>
  <c r="N20" i="39"/>
  <c r="N18" i="39"/>
  <c r="N17" i="39"/>
  <c r="N16" i="39"/>
  <c r="N15" i="39"/>
  <c r="N14" i="39"/>
  <c r="N13" i="39"/>
  <c r="N12" i="39"/>
  <c r="N11" i="39"/>
  <c r="N10" i="39"/>
  <c r="N9" i="39"/>
  <c r="N8" i="39"/>
  <c r="N7" i="39"/>
  <c r="N172" i="39"/>
  <c r="N171" i="39"/>
  <c r="N170" i="39"/>
  <c r="N169" i="39"/>
  <c r="N168" i="39"/>
  <c r="N167" i="39"/>
  <c r="N166" i="39"/>
  <c r="N165" i="39"/>
  <c r="N164" i="39"/>
  <c r="N163" i="39"/>
  <c r="N162" i="39"/>
  <c r="N161" i="39"/>
  <c r="N160" i="39"/>
  <c r="N159" i="39"/>
  <c r="N158" i="39"/>
  <c r="N157" i="39"/>
  <c r="N156" i="39"/>
  <c r="N155" i="39"/>
  <c r="N154" i="39"/>
  <c r="N153" i="39"/>
  <c r="N152" i="39"/>
  <c r="N151" i="39"/>
  <c r="N150" i="39"/>
  <c r="N149" i="39"/>
  <c r="N173" i="39" s="1"/>
  <c r="N148" i="39"/>
  <c r="N147" i="39"/>
  <c r="N146" i="39"/>
  <c r="F143" i="39"/>
  <c r="C143" i="39"/>
  <c r="N137" i="39"/>
  <c r="N136" i="39"/>
  <c r="N135" i="39"/>
  <c r="N134" i="39"/>
  <c r="N133" i="39"/>
  <c r="N132" i="39"/>
  <c r="N131" i="39"/>
  <c r="N130" i="39"/>
  <c r="N129" i="39"/>
  <c r="N128" i="39"/>
  <c r="N127" i="39"/>
  <c r="N126" i="39"/>
  <c r="N125" i="39"/>
  <c r="N124" i="39"/>
  <c r="N123" i="39"/>
  <c r="N122" i="39"/>
  <c r="N121" i="39"/>
  <c r="N120" i="39"/>
  <c r="N119" i="39"/>
  <c r="N118" i="39"/>
  <c r="N117" i="39"/>
  <c r="N116" i="39"/>
  <c r="N115" i="39"/>
  <c r="N114" i="39"/>
  <c r="N113" i="39"/>
  <c r="N138" i="39" s="1"/>
  <c r="N112" i="39"/>
  <c r="N111" i="39"/>
  <c r="C108" i="39"/>
  <c r="N102" i="39"/>
  <c r="N101" i="39"/>
  <c r="N100" i="39"/>
  <c r="N99" i="39"/>
  <c r="N98" i="39"/>
  <c r="N97" i="39"/>
  <c r="N96" i="39"/>
  <c r="N95" i="39"/>
  <c r="N94" i="39"/>
  <c r="N93" i="39"/>
  <c r="N92" i="39"/>
  <c r="N91" i="39"/>
  <c r="N90" i="39"/>
  <c r="N89" i="39"/>
  <c r="N88" i="39"/>
  <c r="N87" i="39"/>
  <c r="N86" i="39"/>
  <c r="N85" i="39"/>
  <c r="N84" i="39"/>
  <c r="N83" i="39"/>
  <c r="N82" i="39"/>
  <c r="N81" i="39"/>
  <c r="N80" i="39"/>
  <c r="N79" i="39"/>
  <c r="N78" i="39"/>
  <c r="N77" i="39"/>
  <c r="N103" i="39" s="1"/>
  <c r="N76" i="39"/>
  <c r="C73" i="39"/>
  <c r="N67" i="39"/>
  <c r="N66" i="39"/>
  <c r="N68" i="39" s="1"/>
  <c r="N65" i="39"/>
  <c r="N64" i="39"/>
  <c r="N63" i="39"/>
  <c r="N62" i="39"/>
  <c r="N61" i="39"/>
  <c r="N60" i="39"/>
  <c r="N59" i="39"/>
  <c r="N58" i="39"/>
  <c r="N57" i="39"/>
  <c r="N56" i="39"/>
  <c r="N55" i="39"/>
  <c r="N54" i="39"/>
  <c r="N53" i="39"/>
  <c r="N52" i="39"/>
  <c r="N51" i="39"/>
  <c r="N50" i="39"/>
  <c r="N49" i="39"/>
  <c r="N48" i="39"/>
  <c r="N47" i="39"/>
  <c r="N46" i="39"/>
  <c r="N45" i="39"/>
  <c r="N44" i="39"/>
  <c r="N43" i="39"/>
  <c r="N42" i="39"/>
  <c r="N69" i="39" s="1"/>
  <c r="N41" i="39"/>
  <c r="C38" i="39"/>
  <c r="M3" i="39"/>
  <c r="M73" i="39" s="1"/>
  <c r="F3" i="39"/>
  <c r="F73" i="39" s="1"/>
  <c r="N34" i="39" l="1"/>
  <c r="F108" i="39"/>
  <c r="M143" i="39"/>
  <c r="F38" i="39"/>
  <c r="M108" i="39"/>
  <c r="M38" i="39"/>
  <c r="AY5" i="27" l="1"/>
  <c r="Z77" i="27"/>
  <c r="T77" i="27"/>
  <c r="Z76" i="27"/>
  <c r="T76" i="27"/>
  <c r="Z75" i="27"/>
  <c r="T75" i="27"/>
  <c r="Z74" i="27"/>
  <c r="T74" i="27"/>
  <c r="Z73" i="27"/>
  <c r="T73" i="27"/>
  <c r="Z72" i="27"/>
  <c r="T72" i="27"/>
  <c r="Z71" i="27"/>
  <c r="T71" i="27"/>
  <c r="Z70" i="27"/>
  <c r="T70" i="27"/>
  <c r="Z69" i="27"/>
  <c r="T69" i="27"/>
  <c r="Z68" i="27"/>
  <c r="T68" i="27"/>
  <c r="Z67" i="27"/>
  <c r="T67" i="27"/>
  <c r="Z66" i="27"/>
  <c r="T66" i="27"/>
  <c r="Z65" i="27"/>
  <c r="T65" i="27"/>
  <c r="Z64" i="27"/>
  <c r="T64" i="27"/>
  <c r="Z63" i="27"/>
  <c r="T63" i="27"/>
  <c r="Z62" i="27"/>
  <c r="T62" i="27"/>
  <c r="Z61" i="27"/>
  <c r="T61" i="27"/>
  <c r="Z60" i="27"/>
  <c r="T60" i="27"/>
  <c r="Z59" i="27"/>
  <c r="T59" i="27"/>
  <c r="Z58" i="27"/>
  <c r="T58" i="27"/>
  <c r="Z57" i="27"/>
  <c r="T57" i="27"/>
  <c r="Z56" i="27"/>
  <c r="T56" i="27"/>
  <c r="Z55" i="27"/>
  <c r="T55" i="27"/>
  <c r="Z54" i="27"/>
  <c r="T54" i="27"/>
  <c r="Z53" i="27"/>
  <c r="T53" i="27"/>
  <c r="Z52" i="27"/>
  <c r="T52" i="27"/>
  <c r="Z51" i="27"/>
  <c r="T51" i="27"/>
  <c r="Z50" i="27"/>
  <c r="T50" i="27"/>
  <c r="Z49" i="27"/>
  <c r="T49" i="27"/>
  <c r="Z48" i="27"/>
  <c r="T48" i="27"/>
  <c r="Z47" i="27"/>
  <c r="T47" i="27"/>
  <c r="Z46" i="27"/>
  <c r="T46" i="27"/>
  <c r="Z45" i="27"/>
  <c r="T45" i="27"/>
  <c r="Z44" i="27"/>
  <c r="T44" i="27"/>
  <c r="Z43" i="27"/>
  <c r="T43" i="27"/>
  <c r="Z42" i="27"/>
  <c r="T42" i="27"/>
  <c r="Z41" i="27"/>
  <c r="T41" i="27"/>
  <c r="Z40" i="27"/>
  <c r="T40" i="27"/>
  <c r="Z39" i="27"/>
  <c r="T39" i="27"/>
  <c r="Z38" i="27"/>
  <c r="T38" i="27"/>
  <c r="Z37" i="27"/>
  <c r="T37" i="27"/>
  <c r="Z36" i="27"/>
  <c r="T36" i="27"/>
  <c r="Z35" i="27"/>
  <c r="T35" i="27"/>
  <c r="Z34" i="27"/>
  <c r="T34" i="27"/>
  <c r="Z33" i="27"/>
  <c r="T33" i="27"/>
  <c r="Z32" i="27"/>
  <c r="T32" i="27"/>
  <c r="Z31" i="27"/>
  <c r="T31" i="27"/>
  <c r="Z30" i="27"/>
  <c r="T30" i="27"/>
  <c r="Z29" i="27"/>
  <c r="T29" i="27"/>
  <c r="Z28" i="27"/>
  <c r="T28" i="27"/>
  <c r="Z27" i="27"/>
  <c r="T27" i="27"/>
  <c r="Z26" i="27"/>
  <c r="T26" i="27"/>
  <c r="Z25" i="27"/>
  <c r="T25" i="27"/>
  <c r="Z24" i="27"/>
  <c r="T24" i="27"/>
  <c r="Z23" i="27"/>
  <c r="T23" i="27"/>
  <c r="Z22" i="27"/>
  <c r="T22" i="27"/>
  <c r="Z21" i="27"/>
  <c r="T21" i="27"/>
  <c r="Z20" i="27"/>
  <c r="T20" i="27"/>
  <c r="U6" i="27"/>
  <c r="U4" i="27"/>
  <c r="AH78" i="27"/>
  <c r="AG78" i="27"/>
  <c r="AW5" i="27" s="1"/>
  <c r="M3" i="38"/>
  <c r="F3" i="38"/>
  <c r="BA5" i="27" l="1"/>
  <c r="AJ78" i="27"/>
  <c r="AU5" i="27"/>
  <c r="B74" i="33"/>
  <c r="B72" i="33"/>
  <c r="B70" i="33"/>
  <c r="B68" i="33"/>
  <c r="B66" i="33"/>
  <c r="B64" i="33"/>
  <c r="B62" i="33"/>
  <c r="B60" i="33"/>
  <c r="B58" i="33"/>
  <c r="B56" i="33"/>
  <c r="B54" i="33"/>
  <c r="B52" i="33"/>
  <c r="B50" i="33"/>
  <c r="B48" i="33"/>
  <c r="B46" i="33"/>
  <c r="B44" i="33"/>
  <c r="B42" i="33"/>
  <c r="B40" i="33"/>
  <c r="B38" i="33"/>
  <c r="B36" i="33"/>
  <c r="B34" i="33"/>
  <c r="B32" i="33"/>
  <c r="B30" i="33"/>
  <c r="B28" i="33"/>
  <c r="B26" i="33"/>
  <c r="B24" i="33"/>
  <c r="B22" i="33"/>
  <c r="B20" i="33"/>
  <c r="B18" i="33"/>
  <c r="B16" i="33"/>
  <c r="B14" i="33"/>
  <c r="U11" i="27" l="1"/>
  <c r="J16" i="27"/>
  <c r="L76" i="27"/>
  <c r="K76" i="27"/>
  <c r="J76" i="27"/>
  <c r="I76" i="27"/>
  <c r="L74" i="27"/>
  <c r="K74" i="27"/>
  <c r="J74" i="27"/>
  <c r="I74" i="27"/>
  <c r="L72" i="27"/>
  <c r="K72" i="27"/>
  <c r="J72" i="27"/>
  <c r="I72" i="27"/>
  <c r="L70" i="27"/>
  <c r="K70" i="27"/>
  <c r="J70" i="27"/>
  <c r="I70" i="27"/>
  <c r="L68" i="27"/>
  <c r="K68" i="27"/>
  <c r="J68" i="27"/>
  <c r="I68" i="27"/>
  <c r="L66" i="27"/>
  <c r="K66" i="27"/>
  <c r="J66" i="27"/>
  <c r="I66" i="27"/>
  <c r="L64" i="27"/>
  <c r="K64" i="27"/>
  <c r="J64" i="27"/>
  <c r="I64" i="27"/>
  <c r="L62" i="27"/>
  <c r="K62" i="27"/>
  <c r="J62" i="27"/>
  <c r="I62" i="27"/>
  <c r="L60" i="27"/>
  <c r="K60" i="27"/>
  <c r="J60" i="27"/>
  <c r="I60" i="27"/>
  <c r="L58" i="27"/>
  <c r="K58" i="27"/>
  <c r="J58" i="27"/>
  <c r="I58" i="27"/>
  <c r="L56" i="27"/>
  <c r="K56" i="27"/>
  <c r="J56" i="27"/>
  <c r="I56" i="27"/>
  <c r="L54" i="27"/>
  <c r="K54" i="27"/>
  <c r="J54" i="27"/>
  <c r="I54" i="27"/>
  <c r="L52" i="27"/>
  <c r="K52" i="27"/>
  <c r="J52" i="27"/>
  <c r="I52" i="27"/>
  <c r="L50" i="27"/>
  <c r="K50" i="27"/>
  <c r="J50" i="27"/>
  <c r="I50" i="27"/>
  <c r="L48" i="27"/>
  <c r="K48" i="27"/>
  <c r="J48" i="27"/>
  <c r="I48" i="27"/>
  <c r="L46" i="27"/>
  <c r="K46" i="27"/>
  <c r="J46" i="27"/>
  <c r="I46" i="27"/>
  <c r="L44" i="27"/>
  <c r="K44" i="27"/>
  <c r="J44" i="27"/>
  <c r="I44" i="27"/>
  <c r="L42" i="27"/>
  <c r="K42" i="27"/>
  <c r="J42" i="27"/>
  <c r="I42" i="27"/>
  <c r="L40" i="27"/>
  <c r="K40" i="27"/>
  <c r="J40" i="27"/>
  <c r="I40" i="27"/>
  <c r="L38" i="27"/>
  <c r="K38" i="27"/>
  <c r="J38" i="27"/>
  <c r="I38" i="27"/>
  <c r="L36" i="27"/>
  <c r="K36" i="27"/>
  <c r="J36" i="27"/>
  <c r="I36" i="27"/>
  <c r="L34" i="27"/>
  <c r="K34" i="27"/>
  <c r="J34" i="27"/>
  <c r="I34" i="27"/>
  <c r="L32" i="27"/>
  <c r="K32" i="27"/>
  <c r="J32" i="27"/>
  <c r="I32" i="27"/>
  <c r="L30" i="27"/>
  <c r="K30" i="27"/>
  <c r="J30" i="27"/>
  <c r="I30" i="27"/>
  <c r="L28" i="27"/>
  <c r="K28" i="27"/>
  <c r="J28" i="27"/>
  <c r="I28" i="27"/>
  <c r="L26" i="27"/>
  <c r="K26" i="27"/>
  <c r="J26" i="27"/>
  <c r="I26" i="27"/>
  <c r="L24" i="27"/>
  <c r="K24" i="27"/>
  <c r="J24" i="27"/>
  <c r="I24" i="27"/>
  <c r="L22" i="27"/>
  <c r="K22" i="27"/>
  <c r="J22" i="27"/>
  <c r="I22" i="27"/>
  <c r="L20" i="27"/>
  <c r="K20" i="27"/>
  <c r="J20" i="27"/>
  <c r="I20" i="27"/>
  <c r="L18" i="27"/>
  <c r="K18" i="27"/>
  <c r="J18" i="27"/>
  <c r="I18" i="27"/>
  <c r="M10" i="38"/>
  <c r="N8" i="38"/>
  <c r="R11" i="27" l="1"/>
  <c r="S11" i="27"/>
  <c r="M16" i="38" l="1"/>
  <c r="N16" i="38" s="1"/>
  <c r="M25" i="38"/>
  <c r="N25" i="38" s="1"/>
  <c r="N24" i="38"/>
  <c r="N67" i="38"/>
  <c r="N66" i="38"/>
  <c r="N65" i="38"/>
  <c r="N64" i="38"/>
  <c r="N63" i="38"/>
  <c r="N62" i="38"/>
  <c r="N61" i="38"/>
  <c r="N60" i="38"/>
  <c r="N59" i="38"/>
  <c r="N58" i="38"/>
  <c r="N57" i="38"/>
  <c r="N56" i="38"/>
  <c r="N55" i="38"/>
  <c r="N54" i="38"/>
  <c r="N53" i="38"/>
  <c r="N52" i="38"/>
  <c r="N51" i="38"/>
  <c r="N50" i="38"/>
  <c r="N49" i="38"/>
  <c r="N48" i="38"/>
  <c r="N47" i="38"/>
  <c r="N46" i="38"/>
  <c r="N45" i="38"/>
  <c r="N44" i="38"/>
  <c r="N43" i="38"/>
  <c r="N42" i="38"/>
  <c r="N41" i="38"/>
  <c r="N32" i="38"/>
  <c r="N31" i="38"/>
  <c r="N30" i="38"/>
  <c r="N29" i="38"/>
  <c r="N28" i="38"/>
  <c r="N27" i="38"/>
  <c r="N23" i="38"/>
  <c r="N22" i="38"/>
  <c r="N21" i="38"/>
  <c r="N20" i="38"/>
  <c r="M26" i="38"/>
  <c r="N26" i="38" s="1"/>
  <c r="N17" i="38"/>
  <c r="M15" i="38"/>
  <c r="N15" i="38" s="1"/>
  <c r="M12" i="38"/>
  <c r="N12" i="38" s="1"/>
  <c r="N6" i="38"/>
  <c r="N7" i="38"/>
  <c r="N10" i="38"/>
  <c r="M9" i="38"/>
  <c r="N9" i="38" s="1"/>
  <c r="N13" i="38"/>
  <c r="N14" i="38"/>
  <c r="N18" i="38"/>
  <c r="N68" i="38"/>
  <c r="N172" i="38"/>
  <c r="N171" i="38"/>
  <c r="N170" i="38"/>
  <c r="N169" i="38"/>
  <c r="N168" i="38"/>
  <c r="N167" i="38"/>
  <c r="N166" i="38"/>
  <c r="N165" i="38"/>
  <c r="N164" i="38"/>
  <c r="N163" i="38"/>
  <c r="N162" i="38"/>
  <c r="N161" i="38"/>
  <c r="N160" i="38"/>
  <c r="N159" i="38"/>
  <c r="N158" i="38"/>
  <c r="N157" i="38"/>
  <c r="N156" i="38"/>
  <c r="N155" i="38"/>
  <c r="N154" i="38"/>
  <c r="N153" i="38"/>
  <c r="N152" i="38"/>
  <c r="N151" i="38"/>
  <c r="N150" i="38"/>
  <c r="N149" i="38"/>
  <c r="N148" i="38"/>
  <c r="N147" i="38"/>
  <c r="N146" i="38"/>
  <c r="N173" i="38" s="1"/>
  <c r="C143" i="38"/>
  <c r="N137" i="38"/>
  <c r="N136" i="38"/>
  <c r="N135" i="38"/>
  <c r="N134" i="38"/>
  <c r="N133" i="38"/>
  <c r="N132" i="38"/>
  <c r="N131" i="38"/>
  <c r="N130" i="38"/>
  <c r="N129" i="38"/>
  <c r="N128" i="38"/>
  <c r="N127" i="38"/>
  <c r="N126" i="38"/>
  <c r="N125" i="38"/>
  <c r="N124" i="38"/>
  <c r="N123" i="38"/>
  <c r="N122" i="38"/>
  <c r="N121" i="38"/>
  <c r="N120" i="38"/>
  <c r="N119" i="38"/>
  <c r="N118" i="38"/>
  <c r="N117" i="38"/>
  <c r="N116" i="38"/>
  <c r="N115" i="38"/>
  <c r="N114" i="38"/>
  <c r="N113" i="38"/>
  <c r="N112" i="38"/>
  <c r="N111" i="38"/>
  <c r="N138" i="38" s="1"/>
  <c r="C108" i="38"/>
  <c r="N102" i="38"/>
  <c r="N101" i="38"/>
  <c r="N100" i="38"/>
  <c r="N99" i="38"/>
  <c r="N98" i="38"/>
  <c r="N97" i="38"/>
  <c r="N96" i="38"/>
  <c r="N95" i="38"/>
  <c r="N94" i="38"/>
  <c r="N93" i="38"/>
  <c r="N92" i="38"/>
  <c r="N91" i="38"/>
  <c r="N90" i="38"/>
  <c r="N89" i="38"/>
  <c r="N88" i="38"/>
  <c r="N87" i="38"/>
  <c r="N86" i="38"/>
  <c r="N85" i="38"/>
  <c r="N84" i="38"/>
  <c r="N83" i="38"/>
  <c r="N82" i="38"/>
  <c r="N81" i="38"/>
  <c r="N80" i="38"/>
  <c r="N79" i="38"/>
  <c r="N78" i="38"/>
  <c r="N77" i="38"/>
  <c r="N76" i="38"/>
  <c r="N103" i="38" s="1"/>
  <c r="C73" i="38"/>
  <c r="F38" i="38"/>
  <c r="C38" i="38"/>
  <c r="M143" i="38"/>
  <c r="F143" i="38"/>
  <c r="U27" i="37"/>
  <c r="U21" i="37"/>
  <c r="U26" i="37" s="1"/>
  <c r="F16" i="37"/>
  <c r="F15" i="37"/>
  <c r="G11" i="37"/>
  <c r="R4" i="27"/>
  <c r="R6" i="27"/>
  <c r="N33" i="38" l="1"/>
  <c r="U23" i="37"/>
  <c r="U24" i="37"/>
  <c r="U25" i="37"/>
  <c r="M11" i="38"/>
  <c r="N11" i="38" s="1"/>
  <c r="N19" i="38" s="1"/>
  <c r="N34" i="38" s="1"/>
  <c r="N69" i="38"/>
  <c r="M38" i="38"/>
  <c r="F73" i="38"/>
  <c r="F108" i="38"/>
  <c r="M73" i="38"/>
  <c r="M108" i="38"/>
  <c r="U28" i="37" l="1"/>
  <c r="N32" i="34" l="1"/>
  <c r="L32" i="34"/>
  <c r="M32" i="34" s="1"/>
  <c r="N31" i="34"/>
  <c r="L31" i="34"/>
  <c r="M31" i="34" s="1"/>
  <c r="N30" i="34"/>
  <c r="L30" i="34"/>
  <c r="M30" i="34" s="1"/>
  <c r="N29" i="34"/>
  <c r="L29" i="34"/>
  <c r="M29" i="34" s="1"/>
  <c r="N28" i="34"/>
  <c r="L28" i="34"/>
  <c r="M28" i="34" s="1"/>
  <c r="N27" i="34"/>
  <c r="L27" i="34"/>
  <c r="M27" i="34" s="1"/>
  <c r="N26" i="34"/>
  <c r="L26" i="34"/>
  <c r="M26" i="34" s="1"/>
  <c r="N25" i="34"/>
  <c r="L25" i="34"/>
  <c r="M25" i="34" s="1"/>
  <c r="N24" i="34"/>
  <c r="L24" i="34"/>
  <c r="M24" i="34" s="1"/>
  <c r="N23" i="34"/>
  <c r="L23" i="34"/>
  <c r="M23" i="34" s="1"/>
  <c r="N22" i="34"/>
  <c r="L22" i="34"/>
  <c r="M22" i="34" s="1"/>
  <c r="N21" i="34"/>
  <c r="L21" i="34"/>
  <c r="M21" i="34" s="1"/>
  <c r="N20" i="34"/>
  <c r="L20" i="34"/>
  <c r="M20" i="34" s="1"/>
  <c r="N19" i="34"/>
  <c r="L19" i="34"/>
  <c r="M19" i="34" s="1"/>
  <c r="N18" i="34"/>
  <c r="L18" i="34"/>
  <c r="M18" i="34" s="1"/>
  <c r="N17" i="34"/>
  <c r="L17" i="34"/>
  <c r="M17" i="34" s="1"/>
  <c r="N16" i="34"/>
  <c r="L16" i="34"/>
  <c r="M16" i="34" s="1"/>
  <c r="N15" i="34"/>
  <c r="L15" i="34"/>
  <c r="M15" i="34" s="1"/>
  <c r="N14" i="34"/>
  <c r="L14" i="34"/>
  <c r="M14" i="34" s="1"/>
  <c r="N13" i="34"/>
  <c r="L13" i="34"/>
  <c r="M13" i="34" s="1"/>
  <c r="N12" i="34"/>
  <c r="L12" i="34"/>
  <c r="M12" i="34" s="1"/>
  <c r="N11" i="34"/>
  <c r="L11" i="34"/>
  <c r="M11" i="34" s="1"/>
  <c r="N10" i="34"/>
  <c r="L10" i="34"/>
  <c r="M10" i="34" s="1"/>
  <c r="N9" i="34"/>
  <c r="L9" i="34"/>
  <c r="M9" i="34" s="1"/>
  <c r="N8" i="34"/>
  <c r="L8" i="34"/>
  <c r="M8" i="34" s="1"/>
  <c r="N7" i="34"/>
  <c r="L7" i="34"/>
  <c r="M7" i="34" s="1"/>
  <c r="N6" i="34"/>
  <c r="L6" i="34"/>
  <c r="M6" i="34" s="1"/>
  <c r="N5" i="34"/>
  <c r="L5" i="34"/>
  <c r="M5" i="34" s="1"/>
  <c r="N4" i="34"/>
  <c r="L4" i="34"/>
  <c r="M4" i="34" s="1"/>
  <c r="N3" i="34"/>
  <c r="L3" i="34"/>
  <c r="Z16" i="27"/>
  <c r="Z19" i="27"/>
  <c r="T19" i="27"/>
  <c r="Z18" i="27"/>
  <c r="T18" i="27"/>
  <c r="M3" i="34" l="1"/>
  <c r="I16" i="27"/>
  <c r="Q11" i="27" l="1"/>
  <c r="P11" i="27"/>
  <c r="Y11" i="27"/>
  <c r="X11" i="27"/>
  <c r="Q78" i="27"/>
  <c r="L16" i="27"/>
  <c r="K16" i="27"/>
  <c r="AN78" i="27"/>
  <c r="AN5" i="27" s="1"/>
  <c r="D51" i="36" l="1"/>
  <c r="E50" i="36"/>
  <c r="E49" i="36"/>
  <c r="E48" i="36"/>
  <c r="E47" i="36"/>
  <c r="E46" i="36"/>
  <c r="E45" i="36"/>
  <c r="E51" i="36" l="1"/>
  <c r="D31" i="36" l="1"/>
  <c r="H35" i="36"/>
  <c r="H34" i="36"/>
  <c r="H33" i="36"/>
  <c r="H32" i="36"/>
  <c r="H31" i="36"/>
  <c r="H30" i="36"/>
  <c r="H29" i="36"/>
  <c r="H28" i="36"/>
  <c r="H27" i="36"/>
  <c r="H26" i="36"/>
  <c r="H25" i="36"/>
  <c r="H24" i="36"/>
  <c r="H23" i="36"/>
  <c r="H22" i="36"/>
  <c r="H21" i="36"/>
  <c r="H20" i="36"/>
  <c r="H19" i="36"/>
  <c r="H18" i="36"/>
  <c r="H17" i="36"/>
  <c r="H16" i="36"/>
  <c r="H15" i="36"/>
  <c r="H14" i="36"/>
  <c r="H13" i="36"/>
  <c r="H12" i="36"/>
  <c r="H11" i="36"/>
  <c r="H10" i="36"/>
  <c r="H9" i="36"/>
  <c r="H8" i="36"/>
  <c r="H5" i="36"/>
  <c r="H7" i="36"/>
  <c r="H6" i="36"/>
  <c r="D13" i="33" l="1"/>
  <c r="B13" i="33" s="1"/>
  <c r="D6" i="36" l="1"/>
  <c r="D15" i="33"/>
  <c r="BJ32" i="32"/>
  <c r="BK32" i="32" s="1"/>
  <c r="BJ31" i="32"/>
  <c r="BK31" i="32" s="1"/>
  <c r="BJ30" i="32"/>
  <c r="BK30" i="32" s="1"/>
  <c r="BJ29" i="32"/>
  <c r="BK29" i="32" s="1"/>
  <c r="BJ28" i="32"/>
  <c r="BK28" i="32" s="1"/>
  <c r="BJ27" i="32"/>
  <c r="BK27" i="32" s="1"/>
  <c r="BJ26" i="32"/>
  <c r="BK26" i="32" s="1"/>
  <c r="BJ25" i="32"/>
  <c r="BK25" i="32" s="1"/>
  <c r="BJ23" i="32"/>
  <c r="BJ22" i="32"/>
  <c r="BJ21" i="32"/>
  <c r="BJ20" i="32"/>
  <c r="BJ19" i="32"/>
  <c r="BJ18" i="32"/>
  <c r="BJ17" i="32"/>
  <c r="BJ16" i="32"/>
  <c r="BJ15" i="32"/>
  <c r="BJ14" i="32"/>
  <c r="BJ13" i="32"/>
  <c r="BJ12" i="32"/>
  <c r="BJ11" i="32"/>
  <c r="BJ10" i="32"/>
  <c r="BJ9" i="32"/>
  <c r="BJ8" i="32"/>
  <c r="BJ7" i="32"/>
  <c r="BJ36" i="32"/>
  <c r="BJ35" i="32"/>
  <c r="BJ34" i="32"/>
  <c r="BJ33" i="32"/>
  <c r="BJ24" i="32"/>
  <c r="D17" i="33" l="1"/>
  <c r="B15" i="33"/>
  <c r="B5" i="36"/>
  <c r="D16" i="27"/>
  <c r="C13" i="33"/>
  <c r="G5" i="32"/>
  <c r="I5" i="32" s="1"/>
  <c r="B7" i="32" s="1"/>
  <c r="D19" i="33" l="1"/>
  <c r="B17" i="33"/>
  <c r="C15" i="33"/>
  <c r="D21" i="33" l="1"/>
  <c r="B19" i="33"/>
  <c r="C17" i="33"/>
  <c r="BC23" i="32"/>
  <c r="BC27" i="32"/>
  <c r="BC26" i="32"/>
  <c r="BC25" i="32"/>
  <c r="BC24" i="32"/>
  <c r="BC28" i="32"/>
  <c r="BK36" i="32"/>
  <c r="BK35" i="32"/>
  <c r="BK34" i="32"/>
  <c r="Y32" i="32"/>
  <c r="P32" i="32"/>
  <c r="G32" i="32"/>
  <c r="D23" i="33" l="1"/>
  <c r="B21" i="33"/>
  <c r="C19" i="33"/>
  <c r="BK33" i="32"/>
  <c r="BK23" i="32"/>
  <c r="BK22" i="32"/>
  <c r="BK21" i="32"/>
  <c r="BK20" i="32"/>
  <c r="BK19" i="32"/>
  <c r="BK18" i="32"/>
  <c r="BK17" i="32"/>
  <c r="BK16" i="32"/>
  <c r="BK15" i="32"/>
  <c r="BK14" i="32"/>
  <c r="BK13" i="32"/>
  <c r="BK12" i="32"/>
  <c r="BK11" i="32"/>
  <c r="BK10" i="32"/>
  <c r="BK9" i="32"/>
  <c r="BK8" i="32"/>
  <c r="BK7" i="32"/>
  <c r="BK24" i="32"/>
  <c r="C18" i="27"/>
  <c r="D18" i="27" s="1"/>
  <c r="BC22" i="32"/>
  <c r="BC21" i="32"/>
  <c r="BC20" i="32"/>
  <c r="BC19" i="32"/>
  <c r="BC18" i="32"/>
  <c r="BC17" i="32"/>
  <c r="BC16" i="32"/>
  <c r="BC15" i="32"/>
  <c r="BC14" i="32"/>
  <c r="BC13" i="32"/>
  <c r="BC12" i="32"/>
  <c r="BC11" i="32"/>
  <c r="BC10" i="32"/>
  <c r="BC9" i="32"/>
  <c r="BC8" i="32"/>
  <c r="BC7" i="32"/>
  <c r="Y23" i="32"/>
  <c r="AA23" i="32" s="1"/>
  <c r="P23" i="32"/>
  <c r="R23" i="32" s="1"/>
  <c r="K25" i="32" s="1"/>
  <c r="L25" i="32" s="1"/>
  <c r="M25" i="32" s="1"/>
  <c r="N25" i="32" s="1"/>
  <c r="O25" i="32" s="1"/>
  <c r="P25" i="32" s="1"/>
  <c r="Q25" i="32" s="1"/>
  <c r="K26" i="32" s="1"/>
  <c r="L26" i="32" s="1"/>
  <c r="M26" i="32" s="1"/>
  <c r="N26" i="32" s="1"/>
  <c r="O26" i="32" s="1"/>
  <c r="P26" i="32" s="1"/>
  <c r="Q26" i="32" s="1"/>
  <c r="K27" i="32" s="1"/>
  <c r="L27" i="32" s="1"/>
  <c r="M27" i="32" s="1"/>
  <c r="N27" i="32" s="1"/>
  <c r="O27" i="32" s="1"/>
  <c r="P27" i="32" s="1"/>
  <c r="Q27" i="32" s="1"/>
  <c r="K28" i="32" s="1"/>
  <c r="L28" i="32" s="1"/>
  <c r="M28" i="32" s="1"/>
  <c r="N28" i="32" s="1"/>
  <c r="O28" i="32" s="1"/>
  <c r="P28" i="32" s="1"/>
  <c r="Q28" i="32" s="1"/>
  <c r="K29" i="32" s="1"/>
  <c r="L29" i="32" s="1"/>
  <c r="M29" i="32" s="1"/>
  <c r="N29" i="32" s="1"/>
  <c r="O29" i="32" s="1"/>
  <c r="P29" i="32" s="1"/>
  <c r="Q29" i="32" s="1"/>
  <c r="K30" i="32" s="1"/>
  <c r="L30" i="32" s="1"/>
  <c r="M30" i="32" s="1"/>
  <c r="N30" i="32" s="1"/>
  <c r="O30" i="32" s="1"/>
  <c r="P30" i="32" s="1"/>
  <c r="Q30" i="32" s="1"/>
  <c r="G23" i="32"/>
  <c r="I23" i="32" s="1"/>
  <c r="B25" i="32" s="1"/>
  <c r="C25" i="32" s="1"/>
  <c r="D25" i="32" s="1"/>
  <c r="E25" i="32" s="1"/>
  <c r="F25" i="32" s="1"/>
  <c r="G25" i="32" s="1"/>
  <c r="H25" i="32" s="1"/>
  <c r="B26" i="32" s="1"/>
  <c r="C26" i="32" s="1"/>
  <c r="D26" i="32" s="1"/>
  <c r="E26" i="32" s="1"/>
  <c r="F26" i="32" s="1"/>
  <c r="G26" i="32" s="1"/>
  <c r="H26" i="32" s="1"/>
  <c r="B27" i="32" s="1"/>
  <c r="C27" i="32" s="1"/>
  <c r="D27" i="32" s="1"/>
  <c r="E27" i="32" s="1"/>
  <c r="F27" i="32" s="1"/>
  <c r="G27" i="32" s="1"/>
  <c r="H27" i="32" s="1"/>
  <c r="B28" i="32" s="1"/>
  <c r="C28" i="32" s="1"/>
  <c r="D28" i="32" s="1"/>
  <c r="E28" i="32" s="1"/>
  <c r="F28" i="32" s="1"/>
  <c r="G28" i="32" s="1"/>
  <c r="H28" i="32" s="1"/>
  <c r="B29" i="32" s="1"/>
  <c r="C29" i="32" s="1"/>
  <c r="D29" i="32" s="1"/>
  <c r="E29" i="32" s="1"/>
  <c r="F29" i="32" s="1"/>
  <c r="G29" i="32" s="1"/>
  <c r="H29" i="32" s="1"/>
  <c r="B30" i="32" s="1"/>
  <c r="C30" i="32" s="1"/>
  <c r="D30" i="32" s="1"/>
  <c r="E30" i="32" s="1"/>
  <c r="F30" i="32" s="1"/>
  <c r="G30" i="32" s="1"/>
  <c r="H30" i="32" s="1"/>
  <c r="AK19" i="32"/>
  <c r="AI19" i="32"/>
  <c r="AM18" i="32"/>
  <c r="AO18" i="32" s="1"/>
  <c r="AR18" i="32" s="1"/>
  <c r="AM17" i="32"/>
  <c r="AO17" i="32" s="1"/>
  <c r="AR17" i="32" s="1"/>
  <c r="AM16" i="32"/>
  <c r="AO16" i="32" s="1"/>
  <c r="AR16" i="32" s="1"/>
  <c r="AM15" i="32"/>
  <c r="AO15" i="32" s="1"/>
  <c r="AR15" i="32" s="1"/>
  <c r="AM14" i="32"/>
  <c r="AO14" i="32" s="1"/>
  <c r="AR14" i="32" s="1"/>
  <c r="Y14" i="32"/>
  <c r="P14" i="32"/>
  <c r="G14" i="32"/>
  <c r="I14" i="32" s="1"/>
  <c r="AM13" i="32"/>
  <c r="AO13" i="32" s="1"/>
  <c r="AR13" i="32" s="1"/>
  <c r="AM12" i="32"/>
  <c r="AO12" i="32" s="1"/>
  <c r="AR12" i="32" s="1"/>
  <c r="AM11" i="32"/>
  <c r="AO11" i="32" s="1"/>
  <c r="AR11" i="32" s="1"/>
  <c r="AM10" i="32"/>
  <c r="AO10" i="32" s="1"/>
  <c r="AR10" i="32" s="1"/>
  <c r="AM9" i="32"/>
  <c r="AO9" i="32" s="1"/>
  <c r="AR9" i="32" s="1"/>
  <c r="AM8" i="32"/>
  <c r="AO8" i="32" s="1"/>
  <c r="AR8" i="32" s="1"/>
  <c r="AM7" i="32"/>
  <c r="AO7" i="32" s="1"/>
  <c r="AR7" i="32" s="1"/>
  <c r="Y5" i="32"/>
  <c r="P5" i="32"/>
  <c r="R5" i="32" s="1"/>
  <c r="K7" i="32" s="1"/>
  <c r="L7" i="32" s="1"/>
  <c r="M7" i="32" s="1"/>
  <c r="N7" i="32" s="1"/>
  <c r="O7" i="32" s="1"/>
  <c r="P7" i="32" s="1"/>
  <c r="Q7" i="32" s="1"/>
  <c r="K8" i="32" s="1"/>
  <c r="L8" i="32" s="1"/>
  <c r="M8" i="32" s="1"/>
  <c r="N8" i="32" s="1"/>
  <c r="O8" i="32" s="1"/>
  <c r="P8" i="32" s="1"/>
  <c r="Q8" i="32" s="1"/>
  <c r="K9" i="32" s="1"/>
  <c r="L9" i="32" s="1"/>
  <c r="M9" i="32" s="1"/>
  <c r="N9" i="32" s="1"/>
  <c r="O9" i="32" s="1"/>
  <c r="P9" i="32" s="1"/>
  <c r="Q9" i="32" s="1"/>
  <c r="K10" i="32" s="1"/>
  <c r="L10" i="32" s="1"/>
  <c r="M10" i="32" s="1"/>
  <c r="N10" i="32" s="1"/>
  <c r="O10" i="32" s="1"/>
  <c r="P10" i="32" s="1"/>
  <c r="Q10" i="32" s="1"/>
  <c r="K11" i="32" s="1"/>
  <c r="L11" i="32" s="1"/>
  <c r="M11" i="32" s="1"/>
  <c r="N11" i="32" s="1"/>
  <c r="O11" i="32" s="1"/>
  <c r="P11" i="32" s="1"/>
  <c r="Q11" i="32" s="1"/>
  <c r="K12" i="32" s="1"/>
  <c r="L12" i="32" s="1"/>
  <c r="M12" i="32" s="1"/>
  <c r="N12" i="32" s="1"/>
  <c r="O12" i="32" s="1"/>
  <c r="P12" i="32" s="1"/>
  <c r="Q12" i="32" s="1"/>
  <c r="AT10" i="27"/>
  <c r="AT11" i="27" s="1"/>
  <c r="AS10" i="27"/>
  <c r="AS11" i="27" s="1"/>
  <c r="AZ11" i="27"/>
  <c r="AU10" i="27"/>
  <c r="AU11" i="27" s="1"/>
  <c r="AR10" i="27"/>
  <c r="AV9" i="27"/>
  <c r="D25" i="33" l="1"/>
  <c r="B23" i="33"/>
  <c r="B6" i="36"/>
  <c r="F18" i="27"/>
  <c r="H36" i="36"/>
  <c r="C21" i="33"/>
  <c r="AA5" i="32"/>
  <c r="T7" i="32" s="1"/>
  <c r="C20" i="27"/>
  <c r="C7" i="32"/>
  <c r="D7" i="32" s="1"/>
  <c r="E7" i="32" s="1"/>
  <c r="F7" i="32" s="1"/>
  <c r="G7" i="32" s="1"/>
  <c r="H7" i="32" s="1"/>
  <c r="B8" i="32" s="1"/>
  <c r="C8" i="32" s="1"/>
  <c r="D8" i="32" s="1"/>
  <c r="E8" i="32" s="1"/>
  <c r="F8" i="32" s="1"/>
  <c r="G8" i="32" s="1"/>
  <c r="H8" i="32" s="1"/>
  <c r="B9" i="32" s="1"/>
  <c r="C9" i="32" s="1"/>
  <c r="D9" i="32" s="1"/>
  <c r="E9" i="32" s="1"/>
  <c r="F9" i="32" s="1"/>
  <c r="G9" i="32" s="1"/>
  <c r="H9" i="32" s="1"/>
  <c r="B10" i="32" s="1"/>
  <c r="C10" i="32" s="1"/>
  <c r="D10" i="32" s="1"/>
  <c r="E10" i="32" s="1"/>
  <c r="F10" i="32" s="1"/>
  <c r="G10" i="32" s="1"/>
  <c r="H10" i="32" s="1"/>
  <c r="B11" i="32" s="1"/>
  <c r="C11" i="32" s="1"/>
  <c r="D11" i="32" s="1"/>
  <c r="E11" i="32" s="1"/>
  <c r="F11" i="32" s="1"/>
  <c r="G11" i="32" s="1"/>
  <c r="H11" i="32" s="1"/>
  <c r="B12" i="32" s="1"/>
  <c r="C12" i="32" s="1"/>
  <c r="D12" i="32" s="1"/>
  <c r="E12" i="32" s="1"/>
  <c r="F12" i="32" s="1"/>
  <c r="G12" i="32" s="1"/>
  <c r="H12" i="32" s="1"/>
  <c r="AM19" i="32"/>
  <c r="T25" i="32"/>
  <c r="U25" i="32" s="1"/>
  <c r="V25" i="32" s="1"/>
  <c r="W25" i="32" s="1"/>
  <c r="X25" i="32" s="1"/>
  <c r="Y25" i="32" s="1"/>
  <c r="Z25" i="32" s="1"/>
  <c r="T26" i="32" s="1"/>
  <c r="U26" i="32" s="1"/>
  <c r="V26" i="32" s="1"/>
  <c r="W26" i="32" s="1"/>
  <c r="X26" i="32" s="1"/>
  <c r="Y26" i="32" s="1"/>
  <c r="Z26" i="32" s="1"/>
  <c r="T27" i="32" s="1"/>
  <c r="U27" i="32" s="1"/>
  <c r="V27" i="32" s="1"/>
  <c r="W27" i="32" s="1"/>
  <c r="X27" i="32" s="1"/>
  <c r="Y27" i="32" s="1"/>
  <c r="Z27" i="32" s="1"/>
  <c r="T28" i="32" s="1"/>
  <c r="U28" i="32" s="1"/>
  <c r="V28" i="32" s="1"/>
  <c r="W28" i="32" s="1"/>
  <c r="X28" i="32" s="1"/>
  <c r="Y28" i="32" s="1"/>
  <c r="Z28" i="32" s="1"/>
  <c r="T29" i="32" s="1"/>
  <c r="U29" i="32" s="1"/>
  <c r="V29" i="32" s="1"/>
  <c r="W29" i="32" s="1"/>
  <c r="X29" i="32" s="1"/>
  <c r="Y29" i="32" s="1"/>
  <c r="Z29" i="32" s="1"/>
  <c r="T30" i="32" s="1"/>
  <c r="U30" i="32" s="1"/>
  <c r="V30" i="32" s="1"/>
  <c r="W30" i="32" s="1"/>
  <c r="X30" i="32" s="1"/>
  <c r="Y30" i="32" s="1"/>
  <c r="Z30" i="32" s="1"/>
  <c r="B16" i="32"/>
  <c r="C16" i="32" s="1"/>
  <c r="D16" i="32" s="1"/>
  <c r="E16" i="32" s="1"/>
  <c r="F16" i="32" s="1"/>
  <c r="G16" i="32" s="1"/>
  <c r="H16" i="32" s="1"/>
  <c r="B17" i="32" s="1"/>
  <c r="C17" i="32" s="1"/>
  <c r="D17" i="32" s="1"/>
  <c r="E17" i="32" s="1"/>
  <c r="F17" i="32" s="1"/>
  <c r="G17" i="32" s="1"/>
  <c r="H17" i="32" s="1"/>
  <c r="B18" i="32" s="1"/>
  <c r="C18" i="32" s="1"/>
  <c r="D18" i="32" s="1"/>
  <c r="E18" i="32" s="1"/>
  <c r="F18" i="32" s="1"/>
  <c r="G18" i="32" s="1"/>
  <c r="H18" i="32" s="1"/>
  <c r="B19" i="32" s="1"/>
  <c r="C19" i="32" s="1"/>
  <c r="D19" i="32" s="1"/>
  <c r="E19" i="32" s="1"/>
  <c r="F19" i="32" s="1"/>
  <c r="G19" i="32" s="1"/>
  <c r="H19" i="32" s="1"/>
  <c r="B20" i="32" s="1"/>
  <c r="C20" i="32" s="1"/>
  <c r="D20" i="32" s="1"/>
  <c r="E20" i="32" s="1"/>
  <c r="F20" i="32" s="1"/>
  <c r="G20" i="32" s="1"/>
  <c r="H20" i="32" s="1"/>
  <c r="B21" i="32" s="1"/>
  <c r="C21" i="32" s="1"/>
  <c r="D21" i="32" s="1"/>
  <c r="E21" i="32" s="1"/>
  <c r="F21" i="32" s="1"/>
  <c r="G21" i="32" s="1"/>
  <c r="H21" i="32" s="1"/>
  <c r="R14" i="32"/>
  <c r="K16" i="32" s="1"/>
  <c r="L16" i="32" s="1"/>
  <c r="M16" i="32" s="1"/>
  <c r="N16" i="32" s="1"/>
  <c r="O16" i="32" s="1"/>
  <c r="P16" i="32" s="1"/>
  <c r="Q16" i="32" s="1"/>
  <c r="K17" i="32" s="1"/>
  <c r="L17" i="32" s="1"/>
  <c r="M17" i="32" s="1"/>
  <c r="N17" i="32" s="1"/>
  <c r="O17" i="32" s="1"/>
  <c r="P17" i="32" s="1"/>
  <c r="Q17" i="32" s="1"/>
  <c r="K18" i="32" s="1"/>
  <c r="L18" i="32" s="1"/>
  <c r="M18" i="32" s="1"/>
  <c r="N18" i="32" s="1"/>
  <c r="O18" i="32" s="1"/>
  <c r="P18" i="32" s="1"/>
  <c r="Q18" i="32" s="1"/>
  <c r="K19" i="32" s="1"/>
  <c r="L19" i="32" s="1"/>
  <c r="M19" i="32" s="1"/>
  <c r="N19" i="32" s="1"/>
  <c r="O19" i="32" s="1"/>
  <c r="P19" i="32" s="1"/>
  <c r="Q19" i="32" s="1"/>
  <c r="K20" i="32" s="1"/>
  <c r="L20" i="32" s="1"/>
  <c r="M20" i="32" s="1"/>
  <c r="N20" i="32" s="1"/>
  <c r="O20" i="32" s="1"/>
  <c r="P20" i="32" s="1"/>
  <c r="Q20" i="32" s="1"/>
  <c r="K21" i="32" s="1"/>
  <c r="L21" i="32" s="1"/>
  <c r="M21" i="32" s="1"/>
  <c r="N21" i="32" s="1"/>
  <c r="O21" i="32" s="1"/>
  <c r="P21" i="32" s="1"/>
  <c r="Q21" i="32" s="1"/>
  <c r="AA14" i="32"/>
  <c r="T16" i="32" s="1"/>
  <c r="U16" i="32" s="1"/>
  <c r="V16" i="32" s="1"/>
  <c r="W16" i="32" s="1"/>
  <c r="X16" i="32" s="1"/>
  <c r="Y16" i="32" s="1"/>
  <c r="Z16" i="32" s="1"/>
  <c r="T17" i="32" s="1"/>
  <c r="U17" i="32" s="1"/>
  <c r="V17" i="32" s="1"/>
  <c r="W17" i="32" s="1"/>
  <c r="X17" i="32" s="1"/>
  <c r="Y17" i="32" s="1"/>
  <c r="Z17" i="32" s="1"/>
  <c r="T18" i="32" s="1"/>
  <c r="U18" i="32" s="1"/>
  <c r="V18" i="32" s="1"/>
  <c r="W18" i="32" s="1"/>
  <c r="X18" i="32" s="1"/>
  <c r="Y18" i="32" s="1"/>
  <c r="Z18" i="32" s="1"/>
  <c r="T19" i="32" s="1"/>
  <c r="U19" i="32" s="1"/>
  <c r="V19" i="32" s="1"/>
  <c r="W19" i="32" s="1"/>
  <c r="X19" i="32" s="1"/>
  <c r="Y19" i="32" s="1"/>
  <c r="Z19" i="32" s="1"/>
  <c r="T20" i="32" s="1"/>
  <c r="U20" i="32" s="1"/>
  <c r="V20" i="32" s="1"/>
  <c r="W20" i="32" s="1"/>
  <c r="X20" i="32" s="1"/>
  <c r="Y20" i="32" s="1"/>
  <c r="Z20" i="32" s="1"/>
  <c r="T21" i="32" s="1"/>
  <c r="U21" i="32" s="1"/>
  <c r="V21" i="32" s="1"/>
  <c r="W21" i="32" s="1"/>
  <c r="X21" i="32" s="1"/>
  <c r="Y21" i="32" s="1"/>
  <c r="Z21" i="32" s="1"/>
  <c r="AO19" i="32"/>
  <c r="AR19" i="32" s="1"/>
  <c r="BA18" i="32" s="1"/>
  <c r="AV10" i="27"/>
  <c r="X6" i="27" s="1"/>
  <c r="AR11" i="27"/>
  <c r="AV11" i="27" s="1"/>
  <c r="F16" i="27"/>
  <c r="D27" i="33" l="1"/>
  <c r="B25" i="33"/>
  <c r="F20" i="27"/>
  <c r="D20" i="27"/>
  <c r="E18" i="27"/>
  <c r="H18" i="27" s="1"/>
  <c r="E16" i="27"/>
  <c r="H16" i="27" s="1"/>
  <c r="B7" i="36"/>
  <c r="C23" i="33"/>
  <c r="C22" i="27"/>
  <c r="D22" i="27" s="1"/>
  <c r="U7" i="32"/>
  <c r="V7" i="32" s="1"/>
  <c r="W7" i="32" s="1"/>
  <c r="X7" i="32" s="1"/>
  <c r="Y7" i="32" s="1"/>
  <c r="Z7" i="32" s="1"/>
  <c r="T8" i="32" s="1"/>
  <c r="U8" i="32" s="1"/>
  <c r="V8" i="32" s="1"/>
  <c r="W8" i="32" s="1"/>
  <c r="X8" i="32" s="1"/>
  <c r="Y8" i="32" s="1"/>
  <c r="Z8" i="32" s="1"/>
  <c r="T9" i="32" s="1"/>
  <c r="U9" i="32" s="1"/>
  <c r="V9" i="32" s="1"/>
  <c r="W9" i="32" s="1"/>
  <c r="X9" i="32" s="1"/>
  <c r="Y9" i="32" s="1"/>
  <c r="Z9" i="32" s="1"/>
  <c r="T10" i="32" s="1"/>
  <c r="U10" i="32" s="1"/>
  <c r="V10" i="32" s="1"/>
  <c r="W10" i="32" s="1"/>
  <c r="X10" i="32" s="1"/>
  <c r="Y10" i="32" s="1"/>
  <c r="Z10" i="32" s="1"/>
  <c r="T11" i="32" s="1"/>
  <c r="U11" i="32" s="1"/>
  <c r="V11" i="32" s="1"/>
  <c r="W11" i="32" s="1"/>
  <c r="X11" i="32" s="1"/>
  <c r="Y11" i="32" s="1"/>
  <c r="Z11" i="32" s="1"/>
  <c r="T12" i="32" s="1"/>
  <c r="U12" i="32" s="1"/>
  <c r="V12" i="32" s="1"/>
  <c r="W12" i="32" s="1"/>
  <c r="X12" i="32" s="1"/>
  <c r="Y12" i="32" s="1"/>
  <c r="Z12" i="32" s="1"/>
  <c r="I32" i="32"/>
  <c r="B34" i="32" s="1"/>
  <c r="C34" i="32" s="1"/>
  <c r="D34" i="32" s="1"/>
  <c r="E34" i="32" s="1"/>
  <c r="F34" i="32" s="1"/>
  <c r="G34" i="32" s="1"/>
  <c r="H34" i="32" s="1"/>
  <c r="B35" i="32" s="1"/>
  <c r="C35" i="32" s="1"/>
  <c r="D35" i="32" s="1"/>
  <c r="E35" i="32" s="1"/>
  <c r="F35" i="32" s="1"/>
  <c r="G35" i="32" s="1"/>
  <c r="H35" i="32" s="1"/>
  <c r="B36" i="32" s="1"/>
  <c r="C36" i="32" s="1"/>
  <c r="D36" i="32" s="1"/>
  <c r="E36" i="32" s="1"/>
  <c r="F36" i="32" s="1"/>
  <c r="G36" i="32" s="1"/>
  <c r="H36" i="32" s="1"/>
  <c r="B37" i="32" s="1"/>
  <c r="C37" i="32" s="1"/>
  <c r="D37" i="32" s="1"/>
  <c r="E37" i="32" s="1"/>
  <c r="F37" i="32" s="1"/>
  <c r="G37" i="32" s="1"/>
  <c r="H37" i="32" s="1"/>
  <c r="B38" i="32" s="1"/>
  <c r="C38" i="32" s="1"/>
  <c r="D38" i="32" s="1"/>
  <c r="E38" i="32" s="1"/>
  <c r="F38" i="32" s="1"/>
  <c r="G38" i="32" s="1"/>
  <c r="H38" i="32" s="1"/>
  <c r="B39" i="32" s="1"/>
  <c r="C39" i="32" s="1"/>
  <c r="D39" i="32" s="1"/>
  <c r="E39" i="32" s="1"/>
  <c r="F39" i="32" s="1"/>
  <c r="G39" i="32" s="1"/>
  <c r="H39" i="32" s="1"/>
  <c r="AA32" i="32"/>
  <c r="T34" i="32" s="1"/>
  <c r="U34" i="32" s="1"/>
  <c r="V34" i="32" s="1"/>
  <c r="W34" i="32" s="1"/>
  <c r="X34" i="32" s="1"/>
  <c r="Y34" i="32" s="1"/>
  <c r="Z34" i="32" s="1"/>
  <c r="T35" i="32" s="1"/>
  <c r="U35" i="32" s="1"/>
  <c r="V35" i="32" s="1"/>
  <c r="W35" i="32" s="1"/>
  <c r="X35" i="32" s="1"/>
  <c r="Y35" i="32" s="1"/>
  <c r="Z35" i="32" s="1"/>
  <c r="T36" i="32" s="1"/>
  <c r="U36" i="32" s="1"/>
  <c r="V36" i="32" s="1"/>
  <c r="W36" i="32" s="1"/>
  <c r="X36" i="32" s="1"/>
  <c r="Y36" i="32" s="1"/>
  <c r="Z36" i="32" s="1"/>
  <c r="T37" i="32" s="1"/>
  <c r="U37" i="32" s="1"/>
  <c r="V37" i="32" s="1"/>
  <c r="W37" i="32" s="1"/>
  <c r="X37" i="32" s="1"/>
  <c r="Y37" i="32" s="1"/>
  <c r="Z37" i="32" s="1"/>
  <c r="T38" i="32" s="1"/>
  <c r="U38" i="32" s="1"/>
  <c r="V38" i="32" s="1"/>
  <c r="W38" i="32" s="1"/>
  <c r="X38" i="32" s="1"/>
  <c r="Y38" i="32" s="1"/>
  <c r="Z38" i="32" s="1"/>
  <c r="T39" i="32" s="1"/>
  <c r="U39" i="32" s="1"/>
  <c r="V39" i="32" s="1"/>
  <c r="W39" i="32" s="1"/>
  <c r="X39" i="32" s="1"/>
  <c r="Y39" i="32" s="1"/>
  <c r="Z39" i="32" s="1"/>
  <c r="R32" i="32"/>
  <c r="K34" i="32" s="1"/>
  <c r="L34" i="32" s="1"/>
  <c r="M34" i="32" s="1"/>
  <c r="N34" i="32" s="1"/>
  <c r="O34" i="32" s="1"/>
  <c r="P34" i="32" s="1"/>
  <c r="Q34" i="32" s="1"/>
  <c r="K35" i="32" s="1"/>
  <c r="L35" i="32" s="1"/>
  <c r="M35" i="32" s="1"/>
  <c r="N35" i="32" s="1"/>
  <c r="O35" i="32" s="1"/>
  <c r="P35" i="32" s="1"/>
  <c r="Q35" i="32" s="1"/>
  <c r="K36" i="32" s="1"/>
  <c r="L36" i="32" s="1"/>
  <c r="M36" i="32" s="1"/>
  <c r="N36" i="32" s="1"/>
  <c r="O36" i="32" s="1"/>
  <c r="P36" i="32" s="1"/>
  <c r="Q36" i="32" s="1"/>
  <c r="K37" i="32" s="1"/>
  <c r="L37" i="32" s="1"/>
  <c r="M37" i="32" s="1"/>
  <c r="N37" i="32" s="1"/>
  <c r="O37" i="32" s="1"/>
  <c r="P37" i="32" s="1"/>
  <c r="Q37" i="32" s="1"/>
  <c r="K38" i="32" s="1"/>
  <c r="L38" i="32" s="1"/>
  <c r="M38" i="32" s="1"/>
  <c r="N38" i="32" s="1"/>
  <c r="O38" i="32" s="1"/>
  <c r="P38" i="32" s="1"/>
  <c r="Q38" i="32" s="1"/>
  <c r="K39" i="32" s="1"/>
  <c r="L39" i="32" s="1"/>
  <c r="M39" i="32" s="1"/>
  <c r="N39" i="32" s="1"/>
  <c r="O39" i="32" s="1"/>
  <c r="P39" i="32" s="1"/>
  <c r="Q39" i="32" s="1"/>
  <c r="D29" i="33" l="1"/>
  <c r="B27" i="33"/>
  <c r="AM17" i="27"/>
  <c r="AM16" i="27"/>
  <c r="R19" i="27"/>
  <c r="AM18" i="27"/>
  <c r="AM19" i="27"/>
  <c r="B8" i="36"/>
  <c r="F22" i="27"/>
  <c r="C6" i="36"/>
  <c r="R18" i="27"/>
  <c r="X18" i="27"/>
  <c r="U19" i="27"/>
  <c r="U18" i="27"/>
  <c r="W18" i="27" s="1"/>
  <c r="X19" i="27"/>
  <c r="X16" i="27"/>
  <c r="X17" i="27"/>
  <c r="Z17" i="27" s="1"/>
  <c r="R17" i="27"/>
  <c r="R16" i="27"/>
  <c r="E20" i="27"/>
  <c r="H20" i="27" s="1"/>
  <c r="C25" i="33"/>
  <c r="C24" i="27"/>
  <c r="D24" i="27" s="1"/>
  <c r="X21" i="27" l="1"/>
  <c r="U20" i="27"/>
  <c r="W20" i="27" s="1"/>
  <c r="X20" i="27"/>
  <c r="U21" i="27"/>
  <c r="W21" i="27" s="1"/>
  <c r="R20" i="27"/>
  <c r="R21" i="27"/>
  <c r="D31" i="33"/>
  <c r="B29" i="33"/>
  <c r="AM21" i="27"/>
  <c r="AM20" i="27"/>
  <c r="E6" i="36"/>
  <c r="C7" i="36"/>
  <c r="W19" i="27"/>
  <c r="F6" i="36"/>
  <c r="B9" i="36"/>
  <c r="F24" i="27"/>
  <c r="G6" i="36"/>
  <c r="U17" i="27"/>
  <c r="T17" i="27"/>
  <c r="U16" i="27"/>
  <c r="W16" i="27" s="1"/>
  <c r="T16" i="27"/>
  <c r="E22" i="27"/>
  <c r="H22" i="27" s="1"/>
  <c r="C27" i="33"/>
  <c r="C26" i="27"/>
  <c r="D26" i="27" s="1"/>
  <c r="AV5" i="27"/>
  <c r="R23" i="27" l="1"/>
  <c r="X22" i="27"/>
  <c r="X23" i="27"/>
  <c r="U22" i="27"/>
  <c r="W22" i="27" s="1"/>
  <c r="U23" i="27"/>
  <c r="W23" i="27" s="1"/>
  <c r="R22" i="27"/>
  <c r="D33" i="33"/>
  <c r="B31" i="33"/>
  <c r="AM23" i="27"/>
  <c r="AM22" i="27"/>
  <c r="G7" i="36"/>
  <c r="F7" i="36"/>
  <c r="B10" i="36"/>
  <c r="F26" i="27"/>
  <c r="E7" i="36"/>
  <c r="C8" i="36"/>
  <c r="E24" i="27"/>
  <c r="H24" i="27" s="1"/>
  <c r="C29" i="33"/>
  <c r="C28" i="27"/>
  <c r="D28" i="27" s="1"/>
  <c r="U25" i="27" l="1"/>
  <c r="W25" i="27" s="1"/>
  <c r="R24" i="27"/>
  <c r="AO24" i="27" s="1"/>
  <c r="R25" i="27"/>
  <c r="X24" i="27"/>
  <c r="AR24" i="27" s="1"/>
  <c r="X25" i="27"/>
  <c r="AR25" i="27" s="1"/>
  <c r="U24" i="27"/>
  <c r="W24" i="27" s="1"/>
  <c r="D35" i="33"/>
  <c r="B33" i="33"/>
  <c r="AM25" i="27"/>
  <c r="AM24" i="27"/>
  <c r="C9" i="36"/>
  <c r="E8" i="36"/>
  <c r="B11" i="36"/>
  <c r="F28" i="27"/>
  <c r="G8" i="36"/>
  <c r="F8" i="36"/>
  <c r="E26" i="27"/>
  <c r="H26" i="27" s="1"/>
  <c r="C31" i="33"/>
  <c r="C30" i="27"/>
  <c r="D30" i="27" s="1"/>
  <c r="D34" i="36"/>
  <c r="D33" i="36"/>
  <c r="D29" i="36"/>
  <c r="D28" i="36"/>
  <c r="D26" i="36"/>
  <c r="D25" i="36"/>
  <c r="D24" i="36"/>
  <c r="D23" i="36"/>
  <c r="D22" i="36"/>
  <c r="D20" i="36"/>
  <c r="D19" i="36"/>
  <c r="D17" i="36"/>
  <c r="D16" i="36"/>
  <c r="D15" i="36"/>
  <c r="D14" i="36"/>
  <c r="D13" i="36"/>
  <c r="AP11" i="27"/>
  <c r="D12" i="36"/>
  <c r="D11" i="36"/>
  <c r="D10" i="36"/>
  <c r="D9" i="36"/>
  <c r="AR23" i="27"/>
  <c r="AO23" i="27"/>
  <c r="AR22" i="27"/>
  <c r="AO22" i="27"/>
  <c r="D8" i="36"/>
  <c r="AR21" i="27"/>
  <c r="AO21" i="27"/>
  <c r="AR20" i="27"/>
  <c r="AO20" i="27"/>
  <c r="D7" i="36"/>
  <c r="AR19" i="27"/>
  <c r="AQ19" i="27"/>
  <c r="AO19" i="27"/>
  <c r="AR18" i="27"/>
  <c r="AO18" i="27"/>
  <c r="X27" i="27" l="1"/>
  <c r="U26" i="27"/>
  <c r="W26" i="27" s="1"/>
  <c r="U27" i="27"/>
  <c r="W27" i="27" s="1"/>
  <c r="R26" i="27"/>
  <c r="AO26" i="27" s="1"/>
  <c r="R27" i="27"/>
  <c r="X26" i="27"/>
  <c r="AR26" i="27" s="1"/>
  <c r="D37" i="33"/>
  <c r="B35" i="33"/>
  <c r="AM26" i="27"/>
  <c r="AM27" i="27"/>
  <c r="E9" i="36"/>
  <c r="AO25" i="27"/>
  <c r="C10" i="36"/>
  <c r="AQ27" i="27"/>
  <c r="G9" i="36"/>
  <c r="F9" i="36"/>
  <c r="B12" i="36"/>
  <c r="F30" i="27"/>
  <c r="E28" i="27"/>
  <c r="H28" i="27" s="1"/>
  <c r="K78" i="27"/>
  <c r="AN11" i="27"/>
  <c r="AO11" i="27"/>
  <c r="L78" i="27"/>
  <c r="D32" i="36"/>
  <c r="C33" i="33"/>
  <c r="C32" i="27"/>
  <c r="D32" i="27" s="1"/>
  <c r="D27" i="36"/>
  <c r="D35" i="36"/>
  <c r="D21" i="36"/>
  <c r="D18" i="36"/>
  <c r="D30" i="36"/>
  <c r="AQ21" i="27"/>
  <c r="AP22" i="27"/>
  <c r="AQ23" i="27"/>
  <c r="AP24" i="27"/>
  <c r="AP20" i="27"/>
  <c r="AQ25" i="27"/>
  <c r="X28" i="27" l="1"/>
  <c r="U28" i="27"/>
  <c r="W28" i="27" s="1"/>
  <c r="X29" i="27"/>
  <c r="U29" i="27"/>
  <c r="W29" i="27" s="1"/>
  <c r="R28" i="27"/>
  <c r="AO28" i="27" s="1"/>
  <c r="R29" i="27"/>
  <c r="D39" i="33"/>
  <c r="B37" i="33"/>
  <c r="AM29" i="27"/>
  <c r="AM28" i="27"/>
  <c r="AP26" i="27"/>
  <c r="E10" i="36"/>
  <c r="AO27" i="27"/>
  <c r="B13" i="36"/>
  <c r="F32" i="27"/>
  <c r="C11" i="36"/>
  <c r="AR28" i="27"/>
  <c r="F10" i="36"/>
  <c r="G10" i="36"/>
  <c r="AR27" i="27"/>
  <c r="E30" i="27"/>
  <c r="H30" i="27" s="1"/>
  <c r="C35" i="33"/>
  <c r="C34" i="27"/>
  <c r="D34" i="27" s="1"/>
  <c r="AP18" i="27"/>
  <c r="R31" i="27" l="1"/>
  <c r="X30" i="27"/>
  <c r="X31" i="27"/>
  <c r="U30" i="27"/>
  <c r="W30" i="27" s="1"/>
  <c r="U31" i="27"/>
  <c r="W31" i="27" s="1"/>
  <c r="R30" i="27"/>
  <c r="AO30" i="27" s="1"/>
  <c r="D41" i="33"/>
  <c r="B39" i="33"/>
  <c r="AM31" i="27"/>
  <c r="AM30" i="27"/>
  <c r="G11" i="36"/>
  <c r="AR29" i="27"/>
  <c r="AR30" i="27"/>
  <c r="AP28" i="27"/>
  <c r="B14" i="36"/>
  <c r="F34" i="27"/>
  <c r="E11" i="36"/>
  <c r="AO29" i="27"/>
  <c r="F11" i="36"/>
  <c r="AQ29" i="27"/>
  <c r="E32" i="27"/>
  <c r="H32" i="27" s="1"/>
  <c r="C12" i="36"/>
  <c r="C37" i="33"/>
  <c r="C36" i="27"/>
  <c r="D36" i="27" s="1"/>
  <c r="U33" i="27" l="1"/>
  <c r="W33" i="27" s="1"/>
  <c r="R32" i="27"/>
  <c r="R33" i="27"/>
  <c r="X32" i="27"/>
  <c r="AR32" i="27" s="1"/>
  <c r="U32" i="27"/>
  <c r="W32" i="27" s="1"/>
  <c r="X33" i="27"/>
  <c r="D43" i="33"/>
  <c r="B41" i="33"/>
  <c r="AM33" i="27"/>
  <c r="AM32" i="27"/>
  <c r="AP30" i="27"/>
  <c r="B15" i="36"/>
  <c r="F36" i="27"/>
  <c r="G12" i="36"/>
  <c r="AR31" i="27"/>
  <c r="F12" i="36"/>
  <c r="AQ31" i="27"/>
  <c r="E12" i="36"/>
  <c r="AO31" i="27"/>
  <c r="AO32" i="27"/>
  <c r="E34" i="27"/>
  <c r="H34" i="27" s="1"/>
  <c r="C13" i="36"/>
  <c r="C39" i="33"/>
  <c r="C38" i="27"/>
  <c r="D38" i="27" s="1"/>
  <c r="AO16" i="27"/>
  <c r="X35" i="27" l="1"/>
  <c r="U34" i="27"/>
  <c r="W34" i="27" s="1"/>
  <c r="U35" i="27"/>
  <c r="W35" i="27" s="1"/>
  <c r="R34" i="27"/>
  <c r="AO34" i="27" s="1"/>
  <c r="R35" i="27"/>
  <c r="X34" i="27"/>
  <c r="AR34" i="27" s="1"/>
  <c r="D45" i="33"/>
  <c r="B43" i="33"/>
  <c r="AM34" i="27"/>
  <c r="AM35" i="27"/>
  <c r="G13" i="36"/>
  <c r="AR33" i="27"/>
  <c r="AP32" i="27"/>
  <c r="F13" i="36"/>
  <c r="AQ33" i="27"/>
  <c r="B16" i="36"/>
  <c r="F38" i="27"/>
  <c r="E13" i="36"/>
  <c r="AO33" i="27"/>
  <c r="E36" i="27"/>
  <c r="H36" i="27" s="1"/>
  <c r="C14" i="36"/>
  <c r="C41" i="33"/>
  <c r="C40" i="27"/>
  <c r="D40" i="27" s="1"/>
  <c r="X36" i="27" l="1"/>
  <c r="AR36" i="27" s="1"/>
  <c r="X37" i="27"/>
  <c r="U36" i="27"/>
  <c r="W36" i="27" s="1"/>
  <c r="U37" i="27"/>
  <c r="W37" i="27" s="1"/>
  <c r="R36" i="27"/>
  <c r="AO36" i="27" s="1"/>
  <c r="R37" i="27"/>
  <c r="D47" i="33"/>
  <c r="B45" i="33"/>
  <c r="AM37" i="27"/>
  <c r="AM36" i="27"/>
  <c r="E14" i="36"/>
  <c r="AO35" i="27"/>
  <c r="F14" i="36"/>
  <c r="AQ35" i="27"/>
  <c r="G14" i="36"/>
  <c r="AR35" i="27"/>
  <c r="B17" i="36"/>
  <c r="F40" i="27"/>
  <c r="AP34" i="27"/>
  <c r="E38" i="27"/>
  <c r="H38" i="27" s="1"/>
  <c r="C15" i="36"/>
  <c r="C43" i="33"/>
  <c r="C42" i="27"/>
  <c r="D42" i="27" s="1"/>
  <c r="R39" i="27" l="1"/>
  <c r="X38" i="27"/>
  <c r="AR38" i="27" s="1"/>
  <c r="X39" i="27"/>
  <c r="U38" i="27"/>
  <c r="W38" i="27" s="1"/>
  <c r="U39" i="27"/>
  <c r="W39" i="27" s="1"/>
  <c r="R38" i="27"/>
  <c r="AO38" i="27" s="1"/>
  <c r="D49" i="33"/>
  <c r="B47" i="33"/>
  <c r="AM39" i="27"/>
  <c r="AM38" i="27"/>
  <c r="F15" i="36"/>
  <c r="AQ37" i="27"/>
  <c r="B18" i="36"/>
  <c r="F42" i="27"/>
  <c r="G15" i="36"/>
  <c r="AR37" i="27"/>
  <c r="AP36" i="27"/>
  <c r="E15" i="36"/>
  <c r="AO37" i="27"/>
  <c r="E40" i="27"/>
  <c r="H40" i="27" s="1"/>
  <c r="C16" i="36"/>
  <c r="C45" i="33"/>
  <c r="C44" i="27"/>
  <c r="D44" i="27" s="1"/>
  <c r="U41" i="27" l="1"/>
  <c r="W41" i="27" s="1"/>
  <c r="R40" i="27"/>
  <c r="AO40" i="27" s="1"/>
  <c r="R41" i="27"/>
  <c r="X40" i="27"/>
  <c r="AR40" i="27" s="1"/>
  <c r="U40" i="27"/>
  <c r="W40" i="27" s="1"/>
  <c r="X41" i="27"/>
  <c r="D51" i="33"/>
  <c r="B49" i="33"/>
  <c r="AM41" i="27"/>
  <c r="AM40" i="27"/>
  <c r="E16" i="36"/>
  <c r="AO39" i="27"/>
  <c r="F16" i="36"/>
  <c r="AQ39" i="27"/>
  <c r="G16" i="36"/>
  <c r="AR39" i="27"/>
  <c r="B19" i="36"/>
  <c r="F44" i="27"/>
  <c r="AP38" i="27"/>
  <c r="E42" i="27"/>
  <c r="H42" i="27" s="1"/>
  <c r="C17" i="36"/>
  <c r="C47" i="33"/>
  <c r="C46" i="27"/>
  <c r="D46" i="27" s="1"/>
  <c r="X43" i="27" l="1"/>
  <c r="U42" i="27"/>
  <c r="W42" i="27" s="1"/>
  <c r="U43" i="27"/>
  <c r="W43" i="27" s="1"/>
  <c r="R42" i="27"/>
  <c r="AO42" i="27" s="1"/>
  <c r="R43" i="27"/>
  <c r="X42" i="27"/>
  <c r="AR42" i="27" s="1"/>
  <c r="D53" i="33"/>
  <c r="B51" i="33"/>
  <c r="AM42" i="27"/>
  <c r="AM43" i="27"/>
  <c r="B20" i="36"/>
  <c r="F46" i="27"/>
  <c r="E17" i="36"/>
  <c r="AO41" i="27"/>
  <c r="F17" i="36"/>
  <c r="AQ41" i="27"/>
  <c r="G17" i="36"/>
  <c r="AR41" i="27"/>
  <c r="AP40" i="27"/>
  <c r="E44" i="27"/>
  <c r="H44" i="27" s="1"/>
  <c r="C18" i="36"/>
  <c r="G5" i="36"/>
  <c r="C49" i="33"/>
  <c r="C48" i="27"/>
  <c r="D48" i="27" s="1"/>
  <c r="AR17" i="27"/>
  <c r="AR16" i="27"/>
  <c r="X44" i="27" l="1"/>
  <c r="X45" i="27"/>
  <c r="U44" i="27"/>
  <c r="W44" i="27" s="1"/>
  <c r="U45" i="27"/>
  <c r="W45" i="27" s="1"/>
  <c r="R44" i="27"/>
  <c r="AO44" i="27" s="1"/>
  <c r="R45" i="27"/>
  <c r="D55" i="33"/>
  <c r="B53" i="33"/>
  <c r="AM45" i="27"/>
  <c r="AM44" i="27"/>
  <c r="G18" i="36"/>
  <c r="AR43" i="27"/>
  <c r="E18" i="36"/>
  <c r="AO43" i="27"/>
  <c r="B21" i="36"/>
  <c r="F48" i="27"/>
  <c r="F18" i="36"/>
  <c r="AQ43" i="27"/>
  <c r="AP42" i="27"/>
  <c r="E46" i="27"/>
  <c r="H46" i="27" s="1"/>
  <c r="C19" i="36"/>
  <c r="E5" i="36"/>
  <c r="C51" i="33"/>
  <c r="C50" i="27"/>
  <c r="D50" i="27" s="1"/>
  <c r="R47" i="27" l="1"/>
  <c r="X46" i="27"/>
  <c r="AR46" i="27" s="1"/>
  <c r="X47" i="27"/>
  <c r="U46" i="27"/>
  <c r="W46" i="27" s="1"/>
  <c r="U47" i="27"/>
  <c r="W47" i="27" s="1"/>
  <c r="R46" i="27"/>
  <c r="AO46" i="27" s="1"/>
  <c r="D57" i="33"/>
  <c r="B55" i="33"/>
  <c r="AM47" i="27"/>
  <c r="AM46" i="27"/>
  <c r="F19" i="36"/>
  <c r="AQ45" i="27"/>
  <c r="G19" i="36"/>
  <c r="AR45" i="27"/>
  <c r="AP44" i="27"/>
  <c r="AR44" i="27"/>
  <c r="E19" i="36"/>
  <c r="AO45" i="27"/>
  <c r="B22" i="36"/>
  <c r="F50" i="27"/>
  <c r="E48" i="27"/>
  <c r="H48" i="27" s="1"/>
  <c r="C20" i="36"/>
  <c r="W17" i="27"/>
  <c r="F5" i="36"/>
  <c r="C53" i="33"/>
  <c r="C52" i="27"/>
  <c r="D52" i="27" s="1"/>
  <c r="AQ17" i="27"/>
  <c r="AP16" i="27"/>
  <c r="U49" i="27" l="1"/>
  <c r="W49" i="27" s="1"/>
  <c r="R48" i="27"/>
  <c r="R49" i="27"/>
  <c r="X48" i="27"/>
  <c r="AR48" i="27" s="1"/>
  <c r="X49" i="27"/>
  <c r="U48" i="27"/>
  <c r="W48" i="27" s="1"/>
  <c r="D59" i="33"/>
  <c r="B57" i="33"/>
  <c r="AM49" i="27"/>
  <c r="AM48" i="27"/>
  <c r="F20" i="36"/>
  <c r="AQ47" i="27"/>
  <c r="C21" i="36"/>
  <c r="AO48" i="27"/>
  <c r="G20" i="36"/>
  <c r="AR47" i="27"/>
  <c r="AP46" i="27"/>
  <c r="B23" i="36"/>
  <c r="F52" i="27"/>
  <c r="E20" i="36"/>
  <c r="AO47" i="27"/>
  <c r="E50" i="27"/>
  <c r="H50" i="27" s="1"/>
  <c r="C55" i="33"/>
  <c r="C54" i="27"/>
  <c r="D54" i="27" s="1"/>
  <c r="AO17" i="27"/>
  <c r="X51" i="27" l="1"/>
  <c r="U50" i="27"/>
  <c r="W50" i="27" s="1"/>
  <c r="U51" i="27"/>
  <c r="W51" i="27" s="1"/>
  <c r="R50" i="27"/>
  <c r="AO50" i="27" s="1"/>
  <c r="R51" i="27"/>
  <c r="X50" i="27"/>
  <c r="D61" i="33"/>
  <c r="B59" i="33"/>
  <c r="AM51" i="27"/>
  <c r="AM50" i="27"/>
  <c r="G21" i="36"/>
  <c r="AR49" i="27"/>
  <c r="AP48" i="27"/>
  <c r="B24" i="36"/>
  <c r="F54" i="27"/>
  <c r="E21" i="36"/>
  <c r="AO49" i="27"/>
  <c r="F21" i="36"/>
  <c r="AQ49" i="27"/>
  <c r="E52" i="27"/>
  <c r="H52" i="27" s="1"/>
  <c r="C22" i="36"/>
  <c r="C57" i="33"/>
  <c r="C56" i="27"/>
  <c r="D56" i="27" s="1"/>
  <c r="X52" i="27" l="1"/>
  <c r="X53" i="27"/>
  <c r="U52" i="27"/>
  <c r="W52" i="27" s="1"/>
  <c r="U53" i="27"/>
  <c r="W53" i="27" s="1"/>
  <c r="R52" i="27"/>
  <c r="AO52" i="27" s="1"/>
  <c r="R53" i="27"/>
  <c r="D63" i="33"/>
  <c r="B61" i="33"/>
  <c r="AM53" i="27"/>
  <c r="AM52" i="27"/>
  <c r="AR52" i="27"/>
  <c r="AR50" i="27"/>
  <c r="B25" i="36"/>
  <c r="F56" i="27"/>
  <c r="E22" i="36"/>
  <c r="AO51" i="27"/>
  <c r="G22" i="36"/>
  <c r="AR51" i="27"/>
  <c r="AP50" i="27"/>
  <c r="F22" i="36"/>
  <c r="AQ51" i="27"/>
  <c r="E54" i="27"/>
  <c r="H54" i="27" s="1"/>
  <c r="C23" i="36"/>
  <c r="C59" i="33"/>
  <c r="C58" i="27"/>
  <c r="D58" i="27" s="1"/>
  <c r="R55" i="27" l="1"/>
  <c r="X54" i="27"/>
  <c r="AR54" i="27" s="1"/>
  <c r="X55" i="27"/>
  <c r="U54" i="27"/>
  <c r="W54" i="27" s="1"/>
  <c r="U55" i="27"/>
  <c r="W55" i="27" s="1"/>
  <c r="R54" i="27"/>
  <c r="AO54" i="27" s="1"/>
  <c r="D65" i="33"/>
  <c r="B63" i="33"/>
  <c r="AM55" i="27"/>
  <c r="AM54" i="27"/>
  <c r="AP52" i="27"/>
  <c r="E23" i="36"/>
  <c r="AO53" i="27"/>
  <c r="F23" i="36"/>
  <c r="AQ53" i="27"/>
  <c r="B26" i="36"/>
  <c r="F58" i="27"/>
  <c r="G23" i="36"/>
  <c r="AR53" i="27"/>
  <c r="E56" i="27"/>
  <c r="H56" i="27" s="1"/>
  <c r="C24" i="36"/>
  <c r="C61" i="33"/>
  <c r="C60" i="27"/>
  <c r="D60" i="27" s="1"/>
  <c r="U57" i="27" l="1"/>
  <c r="W57" i="27" s="1"/>
  <c r="R56" i="27"/>
  <c r="AO56" i="27" s="1"/>
  <c r="R57" i="27"/>
  <c r="X56" i="27"/>
  <c r="AR56" i="27" s="1"/>
  <c r="X57" i="27"/>
  <c r="U56" i="27"/>
  <c r="W56" i="27" s="1"/>
  <c r="D67" i="33"/>
  <c r="B65" i="33"/>
  <c r="AM57" i="27"/>
  <c r="AM56" i="27"/>
  <c r="F24" i="36"/>
  <c r="AQ55" i="27"/>
  <c r="B27" i="36"/>
  <c r="F60" i="27"/>
  <c r="G24" i="36"/>
  <c r="AR55" i="27"/>
  <c r="AP54" i="27"/>
  <c r="E24" i="36"/>
  <c r="AO55" i="27"/>
  <c r="E58" i="27"/>
  <c r="H58" i="27" s="1"/>
  <c r="C25" i="36"/>
  <c r="C63" i="33"/>
  <c r="C62" i="27"/>
  <c r="D62" i="27" s="1"/>
  <c r="X59" i="27" l="1"/>
  <c r="U58" i="27"/>
  <c r="W58" i="27" s="1"/>
  <c r="R58" i="27"/>
  <c r="AO58" i="27" s="1"/>
  <c r="U59" i="27"/>
  <c r="W59" i="27" s="1"/>
  <c r="R59" i="27"/>
  <c r="X58" i="27"/>
  <c r="AR58" i="27" s="1"/>
  <c r="D69" i="33"/>
  <c r="B67" i="33"/>
  <c r="AM59" i="27"/>
  <c r="AM58" i="27"/>
  <c r="F25" i="36"/>
  <c r="AQ57" i="27"/>
  <c r="G25" i="36"/>
  <c r="AR57" i="27"/>
  <c r="AP56" i="27"/>
  <c r="E25" i="36"/>
  <c r="AO57" i="27"/>
  <c r="B28" i="36"/>
  <c r="F62" i="27"/>
  <c r="C26" i="36"/>
  <c r="E60" i="27"/>
  <c r="H60" i="27" s="1"/>
  <c r="C65" i="33"/>
  <c r="C64" i="27"/>
  <c r="D64" i="27" s="1"/>
  <c r="AT5" i="27"/>
  <c r="X60" i="27" l="1"/>
  <c r="U60" i="27"/>
  <c r="W60" i="27" s="1"/>
  <c r="X61" i="27"/>
  <c r="U61" i="27"/>
  <c r="W61" i="27" s="1"/>
  <c r="R60" i="27"/>
  <c r="AO60" i="27" s="1"/>
  <c r="R61" i="27"/>
  <c r="D71" i="33"/>
  <c r="B69" i="33"/>
  <c r="AM61" i="27"/>
  <c r="AM60" i="27"/>
  <c r="E26" i="36"/>
  <c r="AO59" i="27"/>
  <c r="B29" i="36"/>
  <c r="F64" i="27"/>
  <c r="G26" i="36"/>
  <c r="AR59" i="27"/>
  <c r="AR60" i="27"/>
  <c r="F26" i="36"/>
  <c r="AQ59" i="27"/>
  <c r="AP58" i="27"/>
  <c r="E62" i="27"/>
  <c r="H62" i="27" s="1"/>
  <c r="C27" i="36"/>
  <c r="C67" i="33"/>
  <c r="C66" i="27"/>
  <c r="D66" i="27" s="1"/>
  <c r="R63" i="27" l="1"/>
  <c r="X62" i="27"/>
  <c r="AR62" i="27" s="1"/>
  <c r="X63" i="27"/>
  <c r="U62" i="27"/>
  <c r="W62" i="27" s="1"/>
  <c r="R62" i="27"/>
  <c r="AO62" i="27" s="1"/>
  <c r="U63" i="27"/>
  <c r="W63" i="27" s="1"/>
  <c r="D73" i="33"/>
  <c r="B73" i="33" s="1"/>
  <c r="B71" i="33"/>
  <c r="AM63" i="27"/>
  <c r="AM62" i="27"/>
  <c r="E27" i="36"/>
  <c r="AO61" i="27"/>
  <c r="F27" i="36"/>
  <c r="AQ61" i="27"/>
  <c r="G27" i="36"/>
  <c r="AR61" i="27"/>
  <c r="B30" i="36"/>
  <c r="F66" i="27"/>
  <c r="AP60" i="27"/>
  <c r="E64" i="27"/>
  <c r="H64" i="27" s="1"/>
  <c r="C28" i="36"/>
  <c r="C69" i="33"/>
  <c r="C68" i="27"/>
  <c r="D68" i="27" s="1"/>
  <c r="U65" i="27" l="1"/>
  <c r="W65" i="27" s="1"/>
  <c r="R64" i="27"/>
  <c r="R65" i="27"/>
  <c r="X64" i="27"/>
  <c r="AR64" i="27" s="1"/>
  <c r="U64" i="27"/>
  <c r="W64" i="27" s="1"/>
  <c r="X65" i="27"/>
  <c r="AM65" i="27"/>
  <c r="AM64" i="27"/>
  <c r="AP62" i="27"/>
  <c r="E28" i="36"/>
  <c r="AO63" i="27"/>
  <c r="AO64" i="27"/>
  <c r="F28" i="36"/>
  <c r="AQ63" i="27"/>
  <c r="B31" i="36"/>
  <c r="F68" i="27"/>
  <c r="G28" i="36"/>
  <c r="AR63" i="27"/>
  <c r="E66" i="27"/>
  <c r="H66" i="27" s="1"/>
  <c r="C29" i="36"/>
  <c r="C71" i="33"/>
  <c r="C70" i="27"/>
  <c r="D70" i="27" s="1"/>
  <c r="X67" i="27" l="1"/>
  <c r="U66" i="27"/>
  <c r="W66" i="27" s="1"/>
  <c r="U67" i="27"/>
  <c r="W67" i="27" s="1"/>
  <c r="R66" i="27"/>
  <c r="AO66" i="27" s="1"/>
  <c r="R67" i="27"/>
  <c r="X66" i="27"/>
  <c r="AR66" i="27" s="1"/>
  <c r="AM67" i="27"/>
  <c r="AM66" i="27"/>
  <c r="AP64" i="27"/>
  <c r="E29" i="36"/>
  <c r="AO65" i="27"/>
  <c r="B32" i="36"/>
  <c r="F70" i="27"/>
  <c r="F29" i="36"/>
  <c r="AQ65" i="27"/>
  <c r="G29" i="36"/>
  <c r="AR65" i="27"/>
  <c r="E68" i="27"/>
  <c r="H68" i="27" s="1"/>
  <c r="C30" i="36"/>
  <c r="C73" i="33"/>
  <c r="C72" i="27"/>
  <c r="D72" i="27" s="1"/>
  <c r="X68" i="27" l="1"/>
  <c r="X69" i="27"/>
  <c r="U68" i="27"/>
  <c r="W68" i="27" s="1"/>
  <c r="U69" i="27"/>
  <c r="W69" i="27" s="1"/>
  <c r="R68" i="27"/>
  <c r="AO68" i="27" s="1"/>
  <c r="R69" i="27"/>
  <c r="AM69" i="27"/>
  <c r="AM68" i="27"/>
  <c r="G30" i="36"/>
  <c r="AR67" i="27"/>
  <c r="AP66" i="27"/>
  <c r="B33" i="36"/>
  <c r="F72" i="27"/>
  <c r="E30" i="36"/>
  <c r="AO67" i="27"/>
  <c r="AR68" i="27"/>
  <c r="F30" i="36"/>
  <c r="AQ67" i="27"/>
  <c r="E70" i="27"/>
  <c r="H70" i="27" s="1"/>
  <c r="C31" i="36"/>
  <c r="C74" i="27"/>
  <c r="D74" i="27" s="1"/>
  <c r="R71" i="27" l="1"/>
  <c r="X70" i="27"/>
  <c r="X71" i="27"/>
  <c r="U70" i="27"/>
  <c r="W70" i="27" s="1"/>
  <c r="U71" i="27"/>
  <c r="W71" i="27" s="1"/>
  <c r="R70" i="27"/>
  <c r="AO70" i="27" s="1"/>
  <c r="AM71" i="27"/>
  <c r="AM70" i="27"/>
  <c r="AP68" i="27"/>
  <c r="E31" i="36"/>
  <c r="AO69" i="27"/>
  <c r="F31" i="36"/>
  <c r="AQ69" i="27"/>
  <c r="AR70" i="27"/>
  <c r="G31" i="36"/>
  <c r="AR69" i="27"/>
  <c r="B34" i="36"/>
  <c r="F74" i="27"/>
  <c r="C32" i="36"/>
  <c r="E72" i="27"/>
  <c r="H72" i="27" s="1"/>
  <c r="C76" i="27"/>
  <c r="D76" i="27" s="1"/>
  <c r="U73" i="27" l="1"/>
  <c r="W73" i="27" s="1"/>
  <c r="R72" i="27"/>
  <c r="AO72" i="27" s="1"/>
  <c r="R73" i="27"/>
  <c r="X72" i="27"/>
  <c r="AR72" i="27" s="1"/>
  <c r="X73" i="27"/>
  <c r="U72" i="27"/>
  <c r="W72" i="27" s="1"/>
  <c r="AM73" i="27"/>
  <c r="AM72" i="27"/>
  <c r="E32" i="36"/>
  <c r="AO71" i="27"/>
  <c r="B35" i="36"/>
  <c r="F76" i="27"/>
  <c r="AP70" i="27"/>
  <c r="F32" i="36"/>
  <c r="AQ71" i="27"/>
  <c r="G32" i="36"/>
  <c r="AR71" i="27"/>
  <c r="C33" i="36"/>
  <c r="E74" i="27"/>
  <c r="H74" i="27" s="1"/>
  <c r="X75" i="27" l="1"/>
  <c r="U74" i="27"/>
  <c r="W74" i="27" s="1"/>
  <c r="U75" i="27"/>
  <c r="W75" i="27" s="1"/>
  <c r="R74" i="27"/>
  <c r="R75" i="27"/>
  <c r="X74" i="27"/>
  <c r="AR74" i="27" s="1"/>
  <c r="AM74" i="27"/>
  <c r="AM75" i="27"/>
  <c r="F33" i="36"/>
  <c r="AQ73" i="27"/>
  <c r="AP72" i="27"/>
  <c r="G33" i="36"/>
  <c r="AR73" i="27"/>
  <c r="C34" i="36"/>
  <c r="AO74" i="27"/>
  <c r="E33" i="36"/>
  <c r="AO73" i="27"/>
  <c r="E76" i="27"/>
  <c r="H76" i="27" s="1"/>
  <c r="AP9" i="27"/>
  <c r="AY7" i="27"/>
  <c r="C5" i="36"/>
  <c r="D5" i="36"/>
  <c r="D36" i="36" s="1"/>
  <c r="J78" i="27"/>
  <c r="X76" i="27" l="1"/>
  <c r="X77" i="27"/>
  <c r="U76" i="27"/>
  <c r="W76" i="27" s="1"/>
  <c r="U77" i="27"/>
  <c r="W77" i="27" s="1"/>
  <c r="R76" i="27"/>
  <c r="AO76" i="27" s="1"/>
  <c r="R77" i="27"/>
  <c r="AM77" i="27"/>
  <c r="AM76" i="27"/>
  <c r="AR76" i="27"/>
  <c r="G34" i="36"/>
  <c r="AR75" i="27"/>
  <c r="AP74" i="27"/>
  <c r="E34" i="36"/>
  <c r="AO75" i="27"/>
  <c r="F34" i="36"/>
  <c r="AQ75" i="27"/>
  <c r="C35" i="36"/>
  <c r="C36" i="36" s="1"/>
  <c r="V11" i="27"/>
  <c r="AM11" i="27"/>
  <c r="I78" i="27"/>
  <c r="AM78" i="27" l="1"/>
  <c r="AM6" i="27" s="1"/>
  <c r="G35" i="36"/>
  <c r="G36" i="36" s="1"/>
  <c r="AR77" i="27"/>
  <c r="AR78" i="27" s="1"/>
  <c r="X78" i="27"/>
  <c r="AP76" i="27"/>
  <c r="R13" i="27" s="1"/>
  <c r="E35" i="36"/>
  <c r="E36" i="36" s="1"/>
  <c r="AO77" i="27"/>
  <c r="AO78" i="27" s="1"/>
  <c r="AO5" i="27" s="1"/>
  <c r="R78" i="27"/>
  <c r="F35" i="36"/>
  <c r="F36" i="36" s="1"/>
  <c r="AQ77" i="27"/>
  <c r="U78" i="27"/>
  <c r="S13" i="27" l="1"/>
  <c r="AP78" i="27"/>
  <c r="AP5" i="27" s="1"/>
  <c r="AQ78" i="27"/>
  <c r="AR5" i="27" s="1"/>
  <c r="AQ5" i="27"/>
  <c r="U13" i="27"/>
  <c r="V13" i="27"/>
  <c r="Y13" i="27"/>
  <c r="X13" i="27"/>
  <c r="AS5" i="2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nishikawa</author>
    <author>ひびき産業</author>
  </authors>
  <commentList>
    <comment ref="Y2" authorId="0" shapeId="0" xr:uid="{C9BAC0A1-21D3-4A19-9840-F74CFF7D6B6A}">
      <text>
        <r>
          <rPr>
            <b/>
            <sz val="9"/>
            <color indexed="81"/>
            <rFont val="ＭＳ Ｐゴシック"/>
            <family val="3"/>
            <charset val="128"/>
          </rPr>
          <t>西暦入力:
例　2019/5/1</t>
        </r>
        <r>
          <rPr>
            <sz val="9"/>
            <color indexed="81"/>
            <rFont val="ＭＳ Ｐゴシック"/>
            <family val="3"/>
            <charset val="128"/>
          </rPr>
          <t xml:space="preserve">
</t>
        </r>
      </text>
    </comment>
    <comment ref="E8" authorId="0" shapeId="0" xr:uid="{B262C0C3-E0A2-4EDF-984F-E98248F40C17}">
      <text>
        <r>
          <rPr>
            <b/>
            <sz val="9"/>
            <color indexed="10"/>
            <rFont val="ＭＳ Ｐゴシック"/>
            <family val="3"/>
            <charset val="128"/>
          </rPr>
          <t>必須</t>
        </r>
        <r>
          <rPr>
            <sz val="9"/>
            <color indexed="10"/>
            <rFont val="ＭＳ Ｐゴシック"/>
            <family val="3"/>
            <charset val="128"/>
          </rPr>
          <t xml:space="preserve">
未記入の場合
翌月扱いとなる場合があります。</t>
        </r>
      </text>
    </comment>
    <comment ref="M14" authorId="0" shapeId="0" xr:uid="{05D0682A-7795-435F-8467-2EE67E11D0D8}">
      <text>
        <r>
          <rPr>
            <b/>
            <sz val="9"/>
            <color indexed="10"/>
            <rFont val="ＭＳ Ｐゴシック"/>
            <family val="3"/>
            <charset val="128"/>
          </rPr>
          <t>必須</t>
        </r>
        <r>
          <rPr>
            <sz val="9"/>
            <color indexed="10"/>
            <rFont val="ＭＳ Ｐゴシック"/>
            <family val="3"/>
            <charset val="128"/>
          </rPr>
          <t xml:space="preserve">
未記入の場合
請求金額が表示されません。</t>
        </r>
      </text>
    </comment>
    <comment ref="E15" authorId="1" shapeId="0" xr:uid="{03256FC2-B21E-4398-8C81-D17E84F360C9}">
      <text>
        <r>
          <rPr>
            <b/>
            <sz val="9"/>
            <color indexed="81"/>
            <rFont val="ＭＳ Ｐゴシック"/>
            <family val="3"/>
            <charset val="128"/>
          </rPr>
          <t xml:space="preserve">綜建社:
右の選択ボタンから該当の消費税率を選択。
</t>
        </r>
        <r>
          <rPr>
            <sz val="9"/>
            <color indexed="81"/>
            <rFont val="ＭＳ Ｐゴシック"/>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rd-sokn001</author>
  </authors>
  <commentList>
    <comment ref="J22" authorId="0" shapeId="0" xr:uid="{5A890E3A-AD6F-49AD-AFF1-692EEE505CBB}">
      <text>
        <r>
          <rPr>
            <sz val="9"/>
            <color indexed="81"/>
            <rFont val="MS P ゴシック"/>
            <family val="3"/>
            <charset val="128"/>
          </rPr>
          <t xml:space="preserve">総走行距離記入
（勤務状況報告書）
</t>
        </r>
      </text>
    </comment>
    <comment ref="M22" authorId="0" shapeId="0" xr:uid="{71E159B4-C4EB-46E6-8728-211E543ADED1}">
      <text>
        <r>
          <rPr>
            <sz val="9"/>
            <color indexed="81"/>
            <rFont val="MS P ゴシック"/>
            <family val="3"/>
            <charset val="128"/>
          </rPr>
          <t>燃料単価
市場価格÷燃費
（小数点以下3位を繰り上げ）</t>
        </r>
      </text>
    </comment>
    <comment ref="G25" authorId="0" shapeId="0" xr:uid="{E9B7F10C-0D25-4012-B561-266F2F5A5A3E}">
      <text>
        <r>
          <rPr>
            <sz val="9"/>
            <color indexed="81"/>
            <rFont val="MS P ゴシック"/>
            <family val="3"/>
            <charset val="128"/>
          </rPr>
          <t xml:space="preserve">支払総額を入力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rd-sokn001</author>
  </authors>
  <commentList>
    <comment ref="B2" authorId="0" shapeId="0" xr:uid="{8665037D-0840-4F17-A9A4-3FA0E1F7F476}">
      <text>
        <r>
          <rPr>
            <b/>
            <sz val="9"/>
            <color indexed="81"/>
            <rFont val="MS P ゴシック"/>
            <family val="3"/>
            <charset val="128"/>
          </rPr>
          <t>対象年度</t>
        </r>
        <r>
          <rPr>
            <sz val="9"/>
            <color indexed="81"/>
            <rFont val="MS P ゴシック"/>
            <family val="3"/>
            <charset val="128"/>
          </rPr>
          <t xml:space="preserve">
　2021年度の場合：
</t>
        </r>
        <r>
          <rPr>
            <sz val="9"/>
            <color indexed="10"/>
            <rFont val="MS P ゴシック"/>
            <family val="3"/>
            <charset val="128"/>
          </rPr>
          <t>　西暦の数字のみ入力</t>
        </r>
      </text>
    </comment>
  </commentList>
</comments>
</file>

<file path=xl/sharedStrings.xml><?xml version="1.0" encoding="utf-8"?>
<sst xmlns="http://schemas.openxmlformats.org/spreadsheetml/2006/main" count="1218" uniqueCount="363">
  <si>
    <t>日</t>
    <rPh sb="0" eb="1">
      <t>ヒ</t>
    </rPh>
    <phoneticPr fontId="4"/>
  </si>
  <si>
    <t>開始時間</t>
    <rPh sb="0" eb="2">
      <t>カイシ</t>
    </rPh>
    <rPh sb="2" eb="4">
      <t>ジカン</t>
    </rPh>
    <phoneticPr fontId="4"/>
  </si>
  <si>
    <t>～</t>
    <phoneticPr fontId="4"/>
  </si>
  <si>
    <t>終了時間</t>
    <rPh sb="0" eb="2">
      <t>シュウリョウ</t>
    </rPh>
    <rPh sb="2" eb="4">
      <t>ジカン</t>
    </rPh>
    <phoneticPr fontId="4"/>
  </si>
  <si>
    <t>時間外労働時間</t>
    <rPh sb="0" eb="3">
      <t>ジカンガイ</t>
    </rPh>
    <rPh sb="3" eb="5">
      <t>ロウドウ</t>
    </rPh>
    <rPh sb="5" eb="7">
      <t>ジカン</t>
    </rPh>
    <phoneticPr fontId="4"/>
  </si>
  <si>
    <t>曜</t>
    <rPh sb="0" eb="1">
      <t>ヨウ</t>
    </rPh>
    <phoneticPr fontId="4"/>
  </si>
  <si>
    <t>深夜割増労働時間</t>
    <rPh sb="0" eb="2">
      <t>シンヤ</t>
    </rPh>
    <rPh sb="2" eb="4">
      <t>ワリマシ</t>
    </rPh>
    <rPh sb="4" eb="6">
      <t>ロウドウ</t>
    </rPh>
    <rPh sb="6" eb="8">
      <t>ジカン</t>
    </rPh>
    <phoneticPr fontId="4"/>
  </si>
  <si>
    <t>金額</t>
    <rPh sb="0" eb="2">
      <t>キンガク</t>
    </rPh>
    <phoneticPr fontId="4"/>
  </si>
  <si>
    <t>実動時間</t>
    <rPh sb="0" eb="2">
      <t>ジツドウ</t>
    </rPh>
    <rPh sb="2" eb="4">
      <t>ジカン</t>
    </rPh>
    <phoneticPr fontId="4"/>
  </si>
  <si>
    <t>就労日</t>
    <rPh sb="0" eb="2">
      <t>シュウロウ</t>
    </rPh>
    <rPh sb="2" eb="3">
      <t>ヒ</t>
    </rPh>
    <phoneticPr fontId="4"/>
  </si>
  <si>
    <t>契約</t>
    <rPh sb="0" eb="2">
      <t>ケイヤク</t>
    </rPh>
    <phoneticPr fontId="4"/>
  </si>
  <si>
    <t>ＢＹＯＤ料金</t>
    <rPh sb="4" eb="6">
      <t>リョウキン</t>
    </rPh>
    <phoneticPr fontId="4"/>
  </si>
  <si>
    <t>月</t>
    <rPh sb="0" eb="1">
      <t>ツキ</t>
    </rPh>
    <phoneticPr fontId="4"/>
  </si>
  <si>
    <t>ｓｐ通信料</t>
    <rPh sb="2" eb="4">
      <t>ツウシン</t>
    </rPh>
    <rPh sb="4" eb="5">
      <t>リョウ</t>
    </rPh>
    <phoneticPr fontId="4"/>
  </si>
  <si>
    <t>wi-fi通信料</t>
    <rPh sb="5" eb="7">
      <t>ツウシン</t>
    </rPh>
    <rPh sb="7" eb="8">
      <t>リョウ</t>
    </rPh>
    <phoneticPr fontId="4"/>
  </si>
  <si>
    <t>ＰＣ＋ｏｓ</t>
    <phoneticPr fontId="4"/>
  </si>
  <si>
    <t>燃料実勢価格/L</t>
    <rPh sb="0" eb="2">
      <t>ネンリョウ</t>
    </rPh>
    <rPh sb="2" eb="4">
      <t>ジッセイ</t>
    </rPh>
    <rPh sb="4" eb="6">
      <t>カカク</t>
    </rPh>
    <phoneticPr fontId="4"/>
  </si>
  <si>
    <t>カメラ</t>
    <phoneticPr fontId="4"/>
  </si>
  <si>
    <t>所定就労</t>
  </si>
  <si>
    <t>～</t>
  </si>
  <si>
    <t>H</t>
  </si>
  <si>
    <t>km</t>
    <phoneticPr fontId="4"/>
  </si>
  <si>
    <t>走行距離</t>
    <rPh sb="0" eb="2">
      <t>ソウコウ</t>
    </rPh>
    <rPh sb="2" eb="4">
      <t>キョリ</t>
    </rPh>
    <phoneticPr fontId="4"/>
  </si>
  <si>
    <t>平均走行距離</t>
    <rPh sb="0" eb="2">
      <t>ヘイキン</t>
    </rPh>
    <rPh sb="2" eb="4">
      <t>ソウコウ</t>
    </rPh>
    <rPh sb="4" eb="6">
      <t>キョリ</t>
    </rPh>
    <phoneticPr fontId="4"/>
  </si>
  <si>
    <t>km/日</t>
    <rPh sb="3" eb="4">
      <t>ヒ</t>
    </rPh>
    <phoneticPr fontId="4"/>
  </si>
  <si>
    <t>時間</t>
    <rPh sb="0" eb="2">
      <t>ジカン</t>
    </rPh>
    <phoneticPr fontId="4"/>
  </si>
  <si>
    <t>就業日数</t>
    <rPh sb="0" eb="2">
      <t>シュウギョウ</t>
    </rPh>
    <rPh sb="2" eb="4">
      <t>ニッスウ</t>
    </rPh>
    <phoneticPr fontId="4"/>
  </si>
  <si>
    <t>遅早退</t>
    <rPh sb="0" eb="3">
      <t>チソウタイ</t>
    </rPh>
    <phoneticPr fontId="4"/>
  </si>
  <si>
    <t>遅早日</t>
    <rPh sb="0" eb="1">
      <t>チ</t>
    </rPh>
    <rPh sb="1" eb="2">
      <t>ハヤ</t>
    </rPh>
    <rPh sb="2" eb="3">
      <t>ヒ</t>
    </rPh>
    <phoneticPr fontId="4"/>
  </si>
  <si>
    <t>現場名入力</t>
    <rPh sb="0" eb="2">
      <t>ゲンバ</t>
    </rPh>
    <rPh sb="2" eb="3">
      <t>メイ</t>
    </rPh>
    <rPh sb="3" eb="5">
      <t>ニュウリョク</t>
    </rPh>
    <phoneticPr fontId="4"/>
  </si>
  <si>
    <t>普</t>
    <rPh sb="0" eb="1">
      <t>ススム</t>
    </rPh>
    <phoneticPr fontId="4"/>
  </si>
  <si>
    <t>夜</t>
    <rPh sb="0" eb="1">
      <t>ヨル</t>
    </rPh>
    <phoneticPr fontId="4"/>
  </si>
  <si>
    <t>ＢＹＯＤ</t>
    <phoneticPr fontId="4"/>
  </si>
  <si>
    <t>経理使用欄</t>
    <rPh sb="0" eb="2">
      <t>ケイリ</t>
    </rPh>
    <rPh sb="2" eb="4">
      <t>シヨウ</t>
    </rPh>
    <rPh sb="4" eb="5">
      <t>ラン</t>
    </rPh>
    <phoneticPr fontId="4"/>
  </si>
  <si>
    <t>業務内容</t>
    <rPh sb="0" eb="2">
      <t>ギョウム</t>
    </rPh>
    <rPh sb="2" eb="4">
      <t>ナイヨウ</t>
    </rPh>
    <phoneticPr fontId="4"/>
  </si>
  <si>
    <t>総走行距離</t>
    <rPh sb="0" eb="1">
      <t>ソウ</t>
    </rPh>
    <rPh sb="1" eb="3">
      <t>ソウコウ</t>
    </rPh>
    <rPh sb="3" eb="5">
      <t>キョリ</t>
    </rPh>
    <phoneticPr fontId="4"/>
  </si>
  <si>
    <t>ｋｍ/Ｌ</t>
    <phoneticPr fontId="4"/>
  </si>
  <si>
    <t>日割り料金</t>
    <rPh sb="0" eb="2">
      <t>ヒワ</t>
    </rPh>
    <rPh sb="3" eb="5">
      <t>リョウキン</t>
    </rPh>
    <phoneticPr fontId="4"/>
  </si>
  <si>
    <t>休日料金</t>
    <rPh sb="0" eb="2">
      <t>キュウジツ</t>
    </rPh>
    <rPh sb="2" eb="4">
      <t>リョウキン</t>
    </rPh>
    <phoneticPr fontId="4"/>
  </si>
  <si>
    <t>契約基本料金/月</t>
    <phoneticPr fontId="4"/>
  </si>
  <si>
    <t>車輛燃費</t>
    <rPh sb="0" eb="2">
      <t>シャリョウ</t>
    </rPh>
    <rPh sb="2" eb="4">
      <t>ネンピ</t>
    </rPh>
    <phoneticPr fontId="4"/>
  </si>
  <si>
    <t>燃料費</t>
    <rPh sb="0" eb="3">
      <t>ネンリョウヒ</t>
    </rPh>
    <phoneticPr fontId="4"/>
  </si>
  <si>
    <t>深夜就業</t>
    <rPh sb="0" eb="2">
      <t>シンヤ</t>
    </rPh>
    <rPh sb="2" eb="4">
      <t>シュウギョウ</t>
    </rPh>
    <phoneticPr fontId="4"/>
  </si>
  <si>
    <t>普通時間外就業</t>
    <rPh sb="0" eb="2">
      <t>フツウ</t>
    </rPh>
    <rPh sb="2" eb="5">
      <t>ジカンガイ</t>
    </rPh>
    <rPh sb="5" eb="7">
      <t>シュウギョウ</t>
    </rPh>
    <phoneticPr fontId="4"/>
  </si>
  <si>
    <t>休日時間外就業</t>
    <rPh sb="0" eb="2">
      <t>キュウジツ</t>
    </rPh>
    <rPh sb="2" eb="5">
      <t>ジカンガイ</t>
    </rPh>
    <rPh sb="5" eb="7">
      <t>シュウギョウ</t>
    </rPh>
    <phoneticPr fontId="4"/>
  </si>
  <si>
    <t>氏名</t>
    <rPh sb="0" eb="2">
      <t>シメイ</t>
    </rPh>
    <phoneticPr fontId="4"/>
  </si>
  <si>
    <t>提出日</t>
    <rPh sb="0" eb="2">
      <t>テイシュツ</t>
    </rPh>
    <rPh sb="2" eb="3">
      <t>ビ</t>
    </rPh>
    <phoneticPr fontId="4"/>
  </si>
  <si>
    <t>有料・高速料金</t>
    <rPh sb="0" eb="2">
      <t>ユウリョウ</t>
    </rPh>
    <rPh sb="3" eb="5">
      <t>コウソク</t>
    </rPh>
    <rPh sb="5" eb="7">
      <t>リョウキン</t>
    </rPh>
    <phoneticPr fontId="4"/>
  </si>
  <si>
    <t>/月</t>
    <rPh sb="1" eb="2">
      <t>ツキ</t>
    </rPh>
    <phoneticPr fontId="4"/>
  </si>
  <si>
    <t>定期通勤費（公共）</t>
    <rPh sb="0" eb="2">
      <t>テイキ</t>
    </rPh>
    <rPh sb="2" eb="5">
      <t>ツウキンヒ</t>
    </rPh>
    <rPh sb="6" eb="8">
      <t>コウキョウ</t>
    </rPh>
    <phoneticPr fontId="4"/>
  </si>
  <si>
    <t>その他費用</t>
    <rPh sb="2" eb="3">
      <t>タ</t>
    </rPh>
    <rPh sb="3" eb="5">
      <t>ヒヨウ</t>
    </rPh>
    <phoneticPr fontId="4"/>
  </si>
  <si>
    <t>定期代</t>
    <rPh sb="0" eb="2">
      <t>テイキ</t>
    </rPh>
    <rPh sb="2" eb="3">
      <t>ダイ</t>
    </rPh>
    <phoneticPr fontId="4"/>
  </si>
  <si>
    <t>計</t>
    <rPh sb="0" eb="1">
      <t>ケイ</t>
    </rPh>
    <phoneticPr fontId="4"/>
  </si>
  <si>
    <t>車輛ﾘｰｽ料</t>
    <rPh sb="0" eb="2">
      <t>シャリョウ</t>
    </rPh>
    <rPh sb="5" eb="6">
      <t>リョウ</t>
    </rPh>
    <phoneticPr fontId="4"/>
  </si>
  <si>
    <t>月料金</t>
    <rPh sb="0" eb="1">
      <t>ツキ</t>
    </rPh>
    <rPh sb="1" eb="3">
      <t>リョウキン</t>
    </rPh>
    <phoneticPr fontId="4"/>
  </si>
  <si>
    <t>年間費用</t>
    <rPh sb="0" eb="1">
      <t>ネン</t>
    </rPh>
    <rPh sb="2" eb="4">
      <t>ヒヨウ</t>
    </rPh>
    <phoneticPr fontId="4"/>
  </si>
  <si>
    <t>月割費用</t>
    <rPh sb="0" eb="1">
      <t>ツキ</t>
    </rPh>
    <rPh sb="1" eb="2">
      <t>ワリ</t>
    </rPh>
    <rPh sb="2" eb="4">
      <t>ヒヨウ</t>
    </rPh>
    <phoneticPr fontId="4"/>
  </si>
  <si>
    <t>日割費用</t>
    <rPh sb="0" eb="1">
      <t>ヒ</t>
    </rPh>
    <phoneticPr fontId="4"/>
  </si>
  <si>
    <t>日割</t>
    <rPh sb="0" eb="1">
      <t>ヒ</t>
    </rPh>
    <rPh sb="1" eb="2">
      <t>ワリ</t>
    </rPh>
    <phoneticPr fontId="4"/>
  </si>
  <si>
    <t>就業日数集計</t>
    <rPh sb="0" eb="2">
      <t>シュウギョウ</t>
    </rPh>
    <rPh sb="2" eb="4">
      <t>ニッスウ</t>
    </rPh>
    <rPh sb="4" eb="6">
      <t>シュウケイ</t>
    </rPh>
    <phoneticPr fontId="4"/>
  </si>
  <si>
    <t>水</t>
  </si>
  <si>
    <t>元日</t>
  </si>
  <si>
    <t>月</t>
  </si>
  <si>
    <t>成人の日</t>
  </si>
  <si>
    <t>火</t>
  </si>
  <si>
    <t>建国記念の日</t>
  </si>
  <si>
    <t>天皇誕生日</t>
  </si>
  <si>
    <t>金</t>
  </si>
  <si>
    <t>春分の日</t>
  </si>
  <si>
    <t>昭和の日</t>
  </si>
  <si>
    <t>憲法記念日</t>
  </si>
  <si>
    <t>みどりの日</t>
  </si>
  <si>
    <t>こどもの日</t>
  </si>
  <si>
    <t>木</t>
  </si>
  <si>
    <t>海の日</t>
  </si>
  <si>
    <t>スポーツの日</t>
  </si>
  <si>
    <t>山の日</t>
  </si>
  <si>
    <t>敬老の日</t>
  </si>
  <si>
    <t>秋分の日</t>
  </si>
  <si>
    <t>文化の日</t>
  </si>
  <si>
    <t>勤労感謝の日</t>
  </si>
  <si>
    <t>土</t>
  </si>
  <si>
    <t>日付</t>
  </si>
  <si>
    <t>曜日</t>
  </si>
  <si>
    <t>名称</t>
  </si>
  <si>
    <t>日</t>
  </si>
  <si>
    <t>　法定休日</t>
    <rPh sb="1" eb="3">
      <t>ホウテイ</t>
    </rPh>
    <rPh sb="3" eb="4">
      <t>キュウ</t>
    </rPh>
    <rPh sb="4" eb="5">
      <t>ヒ</t>
    </rPh>
    <phoneticPr fontId="4"/>
  </si>
  <si>
    <t>　法定外休日</t>
    <rPh sb="1" eb="3">
      <t>ホウテイ</t>
    </rPh>
    <rPh sb="3" eb="4">
      <t>ガイ</t>
    </rPh>
    <rPh sb="4" eb="5">
      <t>キュウ</t>
    </rPh>
    <rPh sb="5" eb="6">
      <t>ヒ</t>
    </rPh>
    <phoneticPr fontId="4"/>
  </si>
  <si>
    <t>有給休暇取得推奨日</t>
    <rPh sb="0" eb="2">
      <t>ユウキュウ</t>
    </rPh>
    <rPh sb="2" eb="4">
      <t>キュウカ</t>
    </rPh>
    <rPh sb="4" eb="6">
      <t>シュトク</t>
    </rPh>
    <rPh sb="6" eb="8">
      <t>スイショウ</t>
    </rPh>
    <rPh sb="8" eb="9">
      <t>ビ</t>
    </rPh>
    <phoneticPr fontId="4"/>
  </si>
  <si>
    <t>※　就業規則第22条の年次有給休暇10日以上に該当するものは、あらかじめ年次有給休暇を5日を指定して</t>
    <rPh sb="2" eb="4">
      <t>シュウギョウ</t>
    </rPh>
    <rPh sb="4" eb="6">
      <t>キソク</t>
    </rPh>
    <rPh sb="6" eb="7">
      <t>ダイ</t>
    </rPh>
    <rPh sb="9" eb="10">
      <t>ジョウ</t>
    </rPh>
    <rPh sb="11" eb="13">
      <t>ネンジ</t>
    </rPh>
    <rPh sb="13" eb="15">
      <t>ユウキュウ</t>
    </rPh>
    <rPh sb="15" eb="17">
      <t>キュウカ</t>
    </rPh>
    <rPh sb="19" eb="20">
      <t>ニチ</t>
    </rPh>
    <rPh sb="20" eb="22">
      <t>イジョウ</t>
    </rPh>
    <rPh sb="23" eb="25">
      <t>ガイトウ</t>
    </rPh>
    <rPh sb="36" eb="38">
      <t>ネンジ</t>
    </rPh>
    <rPh sb="38" eb="40">
      <t>ユウキュウ</t>
    </rPh>
    <rPh sb="40" eb="42">
      <t>キュウカ</t>
    </rPh>
    <rPh sb="44" eb="45">
      <t>ニチ</t>
    </rPh>
    <rPh sb="46" eb="48">
      <t>シテイ</t>
    </rPh>
    <phoneticPr fontId="4"/>
  </si>
  <si>
    <t>必ず取得してください。（カレンダー表示の推奨日に限定しません）</t>
    <rPh sb="0" eb="1">
      <t>カナラ</t>
    </rPh>
    <rPh sb="2" eb="4">
      <t>シュトク</t>
    </rPh>
    <rPh sb="17" eb="19">
      <t>ヒョウジ</t>
    </rPh>
    <rPh sb="20" eb="22">
      <t>スイショウ</t>
    </rPh>
    <rPh sb="22" eb="23">
      <t>ビ</t>
    </rPh>
    <rPh sb="24" eb="26">
      <t>ゲンテイ</t>
    </rPh>
    <phoneticPr fontId="4"/>
  </si>
  <si>
    <t>年度業務カレンダー</t>
    <phoneticPr fontId="4"/>
  </si>
  <si>
    <t>株式会社　綜建社</t>
    <rPh sb="0" eb="4">
      <t>カブシキガイシャ</t>
    </rPh>
    <rPh sb="5" eb="6">
      <t>ソウ</t>
    </rPh>
    <rPh sb="6" eb="8">
      <t>ケンシャ</t>
    </rPh>
    <phoneticPr fontId="4"/>
  </si>
  <si>
    <t>月別労働時間</t>
    <rPh sb="0" eb="2">
      <t>ツキベツ</t>
    </rPh>
    <rPh sb="2" eb="4">
      <t>ロウドウ</t>
    </rPh>
    <rPh sb="4" eb="6">
      <t>ジカン</t>
    </rPh>
    <phoneticPr fontId="4"/>
  </si>
  <si>
    <t>曜日</t>
    <rPh sb="0" eb="2">
      <t>ヨウビ</t>
    </rPh>
    <phoneticPr fontId="4"/>
  </si>
  <si>
    <t>休日</t>
    <rPh sb="0" eb="2">
      <t>キュウジツ</t>
    </rPh>
    <phoneticPr fontId="4"/>
  </si>
  <si>
    <t>日数</t>
    <rPh sb="0" eb="2">
      <t>ニッスウ</t>
    </rPh>
    <phoneticPr fontId="4"/>
  </si>
  <si>
    <t>月時間</t>
    <rPh sb="0" eb="1">
      <t>ツキ</t>
    </rPh>
    <rPh sb="1" eb="3">
      <t>ジカン</t>
    </rPh>
    <phoneticPr fontId="4"/>
  </si>
  <si>
    <t>週平均</t>
    <rPh sb="0" eb="1">
      <t>シュウ</t>
    </rPh>
    <rPh sb="1" eb="3">
      <t>ヘイキン</t>
    </rPh>
    <phoneticPr fontId="4"/>
  </si>
  <si>
    <t>所定労働時間</t>
    <rPh sb="0" eb="2">
      <t>ショテイ</t>
    </rPh>
    <rPh sb="2" eb="4">
      <t>ロウドウ</t>
    </rPh>
    <rPh sb="4" eb="6">
      <t>ジカン</t>
    </rPh>
    <phoneticPr fontId="4"/>
  </si>
  <si>
    <t>8：00</t>
    <phoneticPr fontId="4"/>
  </si>
  <si>
    <t>年間休日日数</t>
    <rPh sb="0" eb="2">
      <t>ネンカン</t>
    </rPh>
    <rPh sb="2" eb="4">
      <t>キュウジツ</t>
    </rPh>
    <rPh sb="4" eb="6">
      <t>ニッスウ</t>
    </rPh>
    <phoneticPr fontId="4"/>
  </si>
  <si>
    <t>108</t>
    <phoneticPr fontId="4"/>
  </si>
  <si>
    <t>日</t>
    <rPh sb="0" eb="1">
      <t>ニチ</t>
    </rPh>
    <phoneticPr fontId="4"/>
  </si>
  <si>
    <t>年間労働日数</t>
    <rPh sb="0" eb="2">
      <t>ネンカン</t>
    </rPh>
    <rPh sb="2" eb="4">
      <t>ロウドウ</t>
    </rPh>
    <rPh sb="4" eb="6">
      <t>ニッスウ</t>
    </rPh>
    <phoneticPr fontId="4"/>
  </si>
  <si>
    <t>257</t>
    <phoneticPr fontId="4"/>
  </si>
  <si>
    <t>年間労働時間</t>
    <rPh sb="0" eb="2">
      <t>ネンカン</t>
    </rPh>
    <rPh sb="2" eb="4">
      <t>ロウドウ</t>
    </rPh>
    <rPh sb="4" eb="6">
      <t>ジカン</t>
    </rPh>
    <phoneticPr fontId="4"/>
  </si>
  <si>
    <t>2056</t>
    <phoneticPr fontId="4"/>
  </si>
  <si>
    <t>週平均労働時間</t>
    <rPh sb="0" eb="1">
      <t>シュウ</t>
    </rPh>
    <rPh sb="1" eb="3">
      <t>ヘイキン</t>
    </rPh>
    <rPh sb="3" eb="5">
      <t>ロウドウ</t>
    </rPh>
    <rPh sb="5" eb="7">
      <t>ジカン</t>
    </rPh>
    <phoneticPr fontId="4"/>
  </si>
  <si>
    <t>週平均労働時間　計算</t>
    <rPh sb="0" eb="1">
      <t>シュウ</t>
    </rPh>
    <rPh sb="1" eb="3">
      <t>ヘイキン</t>
    </rPh>
    <rPh sb="3" eb="5">
      <t>ロウドウ</t>
    </rPh>
    <rPh sb="5" eb="7">
      <t>ジカン</t>
    </rPh>
    <rPh sb="8" eb="10">
      <t>ケイサン</t>
    </rPh>
    <phoneticPr fontId="4"/>
  </si>
  <si>
    <t>各月の所定労働時間×７÷各月の歴日数＝１週の平均時間</t>
    <rPh sb="0" eb="1">
      <t>カク</t>
    </rPh>
    <rPh sb="1" eb="2">
      <t>ツキ</t>
    </rPh>
    <rPh sb="3" eb="5">
      <t>ショテイ</t>
    </rPh>
    <rPh sb="5" eb="7">
      <t>ロウドウ</t>
    </rPh>
    <rPh sb="7" eb="9">
      <t>ジカン</t>
    </rPh>
    <rPh sb="12" eb="13">
      <t>カク</t>
    </rPh>
    <rPh sb="13" eb="14">
      <t>ツキ</t>
    </rPh>
    <rPh sb="15" eb="16">
      <t>レキ</t>
    </rPh>
    <rPh sb="16" eb="18">
      <t>ニッスウ</t>
    </rPh>
    <rPh sb="20" eb="21">
      <t>シュウ</t>
    </rPh>
    <rPh sb="22" eb="24">
      <t>ヘイキン</t>
    </rPh>
    <rPh sb="24" eb="26">
      <t>ジカン</t>
    </rPh>
    <phoneticPr fontId="4"/>
  </si>
  <si>
    <t>年間の週平均労働時間　計算</t>
    <rPh sb="0" eb="2">
      <t>ネンカン</t>
    </rPh>
    <phoneticPr fontId="4"/>
  </si>
  <si>
    <t>年間の所定労働時間×７÷１年の歴日数＝１週の平均時間</t>
    <rPh sb="0" eb="2">
      <t>ネンカン</t>
    </rPh>
    <rPh sb="3" eb="5">
      <t>ショテイ</t>
    </rPh>
    <rPh sb="5" eb="7">
      <t>ロウドウ</t>
    </rPh>
    <rPh sb="7" eb="9">
      <t>ジカン</t>
    </rPh>
    <rPh sb="13" eb="14">
      <t>ネン</t>
    </rPh>
    <rPh sb="15" eb="16">
      <t>レキ</t>
    </rPh>
    <rPh sb="16" eb="18">
      <t>ニッスウ</t>
    </rPh>
    <rPh sb="20" eb="21">
      <t>シュウ</t>
    </rPh>
    <rPh sb="22" eb="24">
      <t>ヘイキン</t>
    </rPh>
    <rPh sb="24" eb="26">
      <t>ジカン</t>
    </rPh>
    <phoneticPr fontId="4"/>
  </si>
  <si>
    <t>別紙</t>
    <rPh sb="0" eb="2">
      <t>ベッシ</t>
    </rPh>
    <phoneticPr fontId="4"/>
  </si>
  <si>
    <t>（１月　第２月曜日）</t>
    <rPh sb="2" eb="3">
      <t>ガツ</t>
    </rPh>
    <rPh sb="4" eb="5">
      <t>ダイ</t>
    </rPh>
    <rPh sb="6" eb="9">
      <t>ゲツヨウビ</t>
    </rPh>
    <phoneticPr fontId="4"/>
  </si>
  <si>
    <t>（７月　第３月曜日）</t>
    <rPh sb="2" eb="3">
      <t>ガツ</t>
    </rPh>
    <rPh sb="4" eb="5">
      <t>ダイ</t>
    </rPh>
    <rPh sb="6" eb="9">
      <t>ゲツヨウビ</t>
    </rPh>
    <phoneticPr fontId="4"/>
  </si>
  <si>
    <t>（９月　第３月曜日）</t>
    <rPh sb="2" eb="3">
      <t>ガツ</t>
    </rPh>
    <rPh sb="4" eb="5">
      <t>ダイ</t>
    </rPh>
    <rPh sb="6" eb="9">
      <t>ゲツヨウビ</t>
    </rPh>
    <phoneticPr fontId="4"/>
  </si>
  <si>
    <t>（10月　第２月曜日）</t>
    <rPh sb="3" eb="4">
      <t>ガツ</t>
    </rPh>
    <rPh sb="5" eb="6">
      <t>ダイ</t>
    </rPh>
    <rPh sb="7" eb="10">
      <t>ゲツヨウビ</t>
    </rPh>
    <phoneticPr fontId="4"/>
  </si>
  <si>
    <t>振替休日</t>
    <rPh sb="0" eb="2">
      <t>フリカエ</t>
    </rPh>
    <rPh sb="2" eb="4">
      <t>キュウジツ</t>
    </rPh>
    <phoneticPr fontId="4"/>
  </si>
  <si>
    <r>
      <t>※「</t>
    </r>
    <r>
      <rPr>
        <sz val="9"/>
        <color rgb="FF0000FF"/>
        <rFont val="メイリオ"/>
        <family val="3"/>
        <charset val="128"/>
      </rPr>
      <t>青文字日</t>
    </r>
    <r>
      <rPr>
        <sz val="9"/>
        <color rgb="FFC00000"/>
        <rFont val="メイリオ"/>
        <family val="3"/>
        <charset val="128"/>
      </rPr>
      <t>」は変動日です、年度初めに変更して使用。</t>
    </r>
    <rPh sb="2" eb="3">
      <t>アオ</t>
    </rPh>
    <rPh sb="3" eb="5">
      <t>モジ</t>
    </rPh>
    <rPh sb="5" eb="6">
      <t>ビ</t>
    </rPh>
    <rPh sb="8" eb="10">
      <t>ヘンドウ</t>
    </rPh>
    <rPh sb="10" eb="11">
      <t>ビ</t>
    </rPh>
    <rPh sb="14" eb="16">
      <t>ネンド</t>
    </rPh>
    <rPh sb="16" eb="17">
      <t>ハジ</t>
    </rPh>
    <rPh sb="19" eb="21">
      <t>ヘンコウ</t>
    </rPh>
    <rPh sb="23" eb="25">
      <t>シヨウ</t>
    </rPh>
    <phoneticPr fontId="4"/>
  </si>
  <si>
    <t>夏季特別休日</t>
    <rPh sb="0" eb="2">
      <t>カキ</t>
    </rPh>
    <rPh sb="2" eb="4">
      <t>トクベツ</t>
    </rPh>
    <rPh sb="4" eb="6">
      <t>キュウジツ</t>
    </rPh>
    <phoneticPr fontId="4"/>
  </si>
  <si>
    <t>年末年始休日</t>
    <rPh sb="0" eb="4">
      <t>ネンマツネンシ</t>
    </rPh>
    <rPh sb="4" eb="6">
      <t>キュウジツ</t>
    </rPh>
    <phoneticPr fontId="4"/>
  </si>
  <si>
    <t>運転日誌　</t>
    <rPh sb="0" eb="2">
      <t>ウンテン</t>
    </rPh>
    <rPh sb="2" eb="4">
      <t>ニッシ</t>
    </rPh>
    <phoneticPr fontId="53"/>
  </si>
  <si>
    <t>アルコール検知器義務化対応</t>
    <phoneticPr fontId="53"/>
  </si>
  <si>
    <t>（道路交通法施行規則　第9条10　6項・7項・8項　バージョン　【1年保存】</t>
  </si>
  <si>
    <t>運転者</t>
    <rPh sb="0" eb="3">
      <t>ウンテンシャ</t>
    </rPh>
    <phoneticPr fontId="53"/>
  </si>
  <si>
    <t xml:space="preserve"> </t>
    <phoneticPr fontId="53"/>
  </si>
  <si>
    <t>アルコール検知器有効性チェック</t>
    <rPh sb="5" eb="8">
      <t>ケンチキ</t>
    </rPh>
    <rPh sb="8" eb="11">
      <t>ユウコウセイ</t>
    </rPh>
    <phoneticPr fontId="53"/>
  </si>
  <si>
    <t>安全運転管理者：</t>
    <rPh sb="0" eb="2">
      <t>アンゼン</t>
    </rPh>
    <rPh sb="2" eb="4">
      <t>ウンテン</t>
    </rPh>
    <rPh sb="4" eb="7">
      <t>カンリシャ</t>
    </rPh>
    <phoneticPr fontId="53"/>
  </si>
  <si>
    <t>アルコール検知器機種名：</t>
    <rPh sb="5" eb="8">
      <t>ケンチキ</t>
    </rPh>
    <rPh sb="8" eb="10">
      <t>キシュ</t>
    </rPh>
    <rPh sb="10" eb="11">
      <t>メイ</t>
    </rPh>
    <phoneticPr fontId="53"/>
  </si>
  <si>
    <t>実施有無：</t>
    <rPh sb="0" eb="2">
      <t>ジッシ</t>
    </rPh>
    <rPh sb="2" eb="4">
      <t>ウム</t>
    </rPh>
    <phoneticPr fontId="53"/>
  </si>
  <si>
    <t>有</t>
    <rPh sb="0" eb="1">
      <t>ユウ</t>
    </rPh>
    <phoneticPr fontId="53"/>
  </si>
  <si>
    <t>実施日：</t>
    <rPh sb="0" eb="3">
      <t>ジッシビ</t>
    </rPh>
    <phoneticPr fontId="53"/>
  </si>
  <si>
    <t>日付</t>
    <phoneticPr fontId="53"/>
  </si>
  <si>
    <t>運転経路</t>
    <rPh sb="0" eb="2">
      <t>ウンテン</t>
    </rPh>
    <rPh sb="2" eb="4">
      <t>ケイロ</t>
    </rPh>
    <phoneticPr fontId="53"/>
  </si>
  <si>
    <t>酒気帯び確認</t>
    <rPh sb="0" eb="3">
      <t>シュキオ</t>
    </rPh>
    <rPh sb="4" eb="6">
      <t>カクニン</t>
    </rPh>
    <phoneticPr fontId="53"/>
  </si>
  <si>
    <t>運転開始
時刻</t>
    <rPh sb="0" eb="2">
      <t>ウンテン</t>
    </rPh>
    <rPh sb="2" eb="4">
      <t>カイシ</t>
    </rPh>
    <rPh sb="5" eb="7">
      <t>ジコク</t>
    </rPh>
    <phoneticPr fontId="53"/>
  </si>
  <si>
    <t>運転終了
時刻</t>
    <rPh sb="0" eb="2">
      <t>ウンテン</t>
    </rPh>
    <rPh sb="2" eb="4">
      <t>シュウリョウ</t>
    </rPh>
    <rPh sb="5" eb="7">
      <t>ジコク</t>
    </rPh>
    <phoneticPr fontId="53"/>
  </si>
  <si>
    <t>実運転時間</t>
    <rPh sb="0" eb="1">
      <t>ジツ</t>
    </rPh>
    <rPh sb="1" eb="3">
      <t>ウンテン</t>
    </rPh>
    <rPh sb="3" eb="5">
      <t>ジカン</t>
    </rPh>
    <phoneticPr fontId="53"/>
  </si>
  <si>
    <t>走行距離</t>
    <rPh sb="0" eb="2">
      <t>ソウコウ</t>
    </rPh>
    <rPh sb="2" eb="4">
      <t>キョリ</t>
    </rPh>
    <phoneticPr fontId="53"/>
  </si>
  <si>
    <t>車輛番号</t>
    <rPh sb="0" eb="2">
      <t>シャリョウ</t>
    </rPh>
    <rPh sb="2" eb="4">
      <t>バンゴウ</t>
    </rPh>
    <phoneticPr fontId="53"/>
  </si>
  <si>
    <t>運転業務前後</t>
    <rPh sb="4" eb="6">
      <t>ゼンゴ</t>
    </rPh>
    <phoneticPr fontId="53"/>
  </si>
  <si>
    <t>確認者</t>
    <phoneticPr fontId="53"/>
  </si>
  <si>
    <t>酒気帯び確認方法</t>
    <phoneticPr fontId="53"/>
  </si>
  <si>
    <t>検知器
使用有無</t>
    <phoneticPr fontId="53"/>
  </si>
  <si>
    <t>酒気帯び
有無</t>
    <phoneticPr fontId="53"/>
  </si>
  <si>
    <t>時刻</t>
    <phoneticPr fontId="53"/>
  </si>
  <si>
    <t>測定結果</t>
    <phoneticPr fontId="53"/>
  </si>
  <si>
    <t>mg/l</t>
    <phoneticPr fontId="53"/>
  </si>
  <si>
    <t>ｋｍ</t>
    <phoneticPr fontId="53"/>
  </si>
  <si>
    <t>開始前</t>
  </si>
  <si>
    <t>対面</t>
    <rPh sb="0" eb="2">
      <t>タイメン</t>
    </rPh>
    <phoneticPr fontId="53"/>
  </si>
  <si>
    <t>出勤時</t>
    <phoneticPr fontId="53"/>
  </si>
  <si>
    <t>ＴＥＬ</t>
    <phoneticPr fontId="53"/>
  </si>
  <si>
    <t>無</t>
    <rPh sb="0" eb="1">
      <t>ナ</t>
    </rPh>
    <phoneticPr fontId="53"/>
  </si>
  <si>
    <t>終了後</t>
    <phoneticPr fontId="53"/>
  </si>
  <si>
    <t>ＩＴ</t>
    <phoneticPr fontId="53"/>
  </si>
  <si>
    <t>退勤時</t>
    <phoneticPr fontId="53"/>
  </si>
  <si>
    <t>本帳票は警察庁通達412号をもとに、東海電子（株）が独自に制作したものです。最低限の法的要件に加え、勤務管理や社内監査観点であったほうがよい項目（青文字）を加えています。</t>
    <rPh sb="0" eb="1">
      <t>ホン</t>
    </rPh>
    <rPh sb="1" eb="3">
      <t>チョウヒョウ</t>
    </rPh>
    <rPh sb="4" eb="7">
      <t>ケイサツチョウ</t>
    </rPh>
    <rPh sb="7" eb="9">
      <t>ツウタツ</t>
    </rPh>
    <rPh sb="12" eb="13">
      <t>ゴウ</t>
    </rPh>
    <rPh sb="18" eb="20">
      <t>トウカイ</t>
    </rPh>
    <rPh sb="20" eb="22">
      <t>デンシ</t>
    </rPh>
    <rPh sb="22" eb="25">
      <t>カブ</t>
    </rPh>
    <rPh sb="26" eb="28">
      <t>ドクジ</t>
    </rPh>
    <rPh sb="29" eb="31">
      <t>セイサク</t>
    </rPh>
    <rPh sb="38" eb="41">
      <t>サイテイゲン</t>
    </rPh>
    <rPh sb="42" eb="44">
      <t>ホウテキ</t>
    </rPh>
    <rPh sb="44" eb="46">
      <t>ヨウケン</t>
    </rPh>
    <rPh sb="47" eb="48">
      <t>クワ</t>
    </rPh>
    <rPh sb="50" eb="52">
      <t>キンム</t>
    </rPh>
    <rPh sb="52" eb="54">
      <t>カンリ</t>
    </rPh>
    <rPh sb="55" eb="57">
      <t>シャナイ</t>
    </rPh>
    <rPh sb="57" eb="59">
      <t>カンサ</t>
    </rPh>
    <rPh sb="59" eb="61">
      <t>カンテン</t>
    </rPh>
    <rPh sb="70" eb="72">
      <t>コウモク</t>
    </rPh>
    <rPh sb="73" eb="74">
      <t>アオ</t>
    </rPh>
    <rPh sb="74" eb="76">
      <t>モジ</t>
    </rPh>
    <rPh sb="78" eb="79">
      <t>クワ</t>
    </rPh>
    <phoneticPr fontId="53"/>
  </si>
  <si>
    <t>有効性チェック：安全運転管理者は、適切に設備管理の下、正常動作が確認されているアルコール検知器を用いなければなりません。動作しないアルコール検知器で、飲酒運転を防ぐことはできません。</t>
    <rPh sb="0" eb="3">
      <t>ユウコウセイ</t>
    </rPh>
    <rPh sb="8" eb="10">
      <t>アンゼン</t>
    </rPh>
    <rPh sb="10" eb="12">
      <t>ウンテン</t>
    </rPh>
    <rPh sb="12" eb="15">
      <t>カンリシャ</t>
    </rPh>
    <rPh sb="17" eb="19">
      <t>テキセツ</t>
    </rPh>
    <rPh sb="20" eb="22">
      <t>セツビ</t>
    </rPh>
    <rPh sb="22" eb="24">
      <t>カンリ</t>
    </rPh>
    <rPh sb="25" eb="26">
      <t>モト</t>
    </rPh>
    <rPh sb="27" eb="29">
      <t>セイジョウ</t>
    </rPh>
    <rPh sb="29" eb="31">
      <t>ドウサ</t>
    </rPh>
    <rPh sb="32" eb="34">
      <t>カクニン</t>
    </rPh>
    <rPh sb="44" eb="47">
      <t>ケンチキ</t>
    </rPh>
    <rPh sb="48" eb="49">
      <t>モチ</t>
    </rPh>
    <rPh sb="60" eb="62">
      <t>ドウサ</t>
    </rPh>
    <rPh sb="70" eb="73">
      <t>ケンチキ</t>
    </rPh>
    <rPh sb="75" eb="77">
      <t>インシュ</t>
    </rPh>
    <rPh sb="77" eb="79">
      <t>ウンテン</t>
    </rPh>
    <rPh sb="80" eb="81">
      <t>フセ</t>
    </rPh>
    <phoneticPr fontId="53"/>
  </si>
  <si>
    <t>ITとは、通達412号で認められている、カメラ・モニター等使用ケースのことです。いわゆるカメラ付きスマートフォンや緑ナンバーのIT点呼等が該当します。</t>
    <rPh sb="5" eb="7">
      <t>ツウタツ</t>
    </rPh>
    <rPh sb="10" eb="11">
      <t>ゴウ</t>
    </rPh>
    <rPh sb="12" eb="13">
      <t>ミト</t>
    </rPh>
    <rPh sb="28" eb="29">
      <t>トウ</t>
    </rPh>
    <rPh sb="29" eb="31">
      <t>シヨウ</t>
    </rPh>
    <rPh sb="47" eb="48">
      <t>ツ</t>
    </rPh>
    <rPh sb="57" eb="58">
      <t>ミドリ</t>
    </rPh>
    <rPh sb="65" eb="67">
      <t>テンコ</t>
    </rPh>
    <rPh sb="67" eb="68">
      <t>トウ</t>
    </rPh>
    <rPh sb="69" eb="71">
      <t>ガイトウ</t>
    </rPh>
    <phoneticPr fontId="53"/>
  </si>
  <si>
    <t>自宅～現場～自宅</t>
    <rPh sb="0" eb="2">
      <t>ジタク</t>
    </rPh>
    <rPh sb="3" eb="5">
      <t>ゲンバ</t>
    </rPh>
    <rPh sb="6" eb="8">
      <t>ジタク</t>
    </rPh>
    <phoneticPr fontId="4"/>
  </si>
  <si>
    <t>退勤時</t>
  </si>
  <si>
    <t>出勤時</t>
  </si>
  <si>
    <t>事業所：</t>
    <rPh sb="0" eb="3">
      <t>ジギョウショ</t>
    </rPh>
    <phoneticPr fontId="4"/>
  </si>
  <si>
    <t>期間</t>
    <rPh sb="0" eb="2">
      <t>キカン</t>
    </rPh>
    <phoneticPr fontId="4"/>
  </si>
  <si>
    <t>列1</t>
  </si>
  <si>
    <t>列2</t>
  </si>
  <si>
    <t>列4</t>
  </si>
  <si>
    <t>列6</t>
  </si>
  <si>
    <t>列8</t>
  </si>
  <si>
    <t>現場施工管理</t>
    <rPh sb="0" eb="2">
      <t>ゲンバ</t>
    </rPh>
    <rPh sb="2" eb="4">
      <t>セコウ</t>
    </rPh>
    <rPh sb="4" eb="6">
      <t>カンリ</t>
    </rPh>
    <phoneticPr fontId="4"/>
  </si>
  <si>
    <t>事務所就業</t>
    <rPh sb="0" eb="2">
      <t>ジム</t>
    </rPh>
    <rPh sb="2" eb="3">
      <t>ショ</t>
    </rPh>
    <rPh sb="3" eb="5">
      <t>シュウギョウ</t>
    </rPh>
    <phoneticPr fontId="4"/>
  </si>
  <si>
    <t>調査・打合せ</t>
    <rPh sb="0" eb="2">
      <t>チョウサ</t>
    </rPh>
    <rPh sb="3" eb="5">
      <t>ウチアワ</t>
    </rPh>
    <phoneticPr fontId="4"/>
  </si>
  <si>
    <t>現場名</t>
    <rPh sb="0" eb="2">
      <t>ゲンバ</t>
    </rPh>
    <rPh sb="2" eb="3">
      <t>メイ</t>
    </rPh>
    <phoneticPr fontId="4"/>
  </si>
  <si>
    <t>総額</t>
    <rPh sb="0" eb="1">
      <t>ソウ</t>
    </rPh>
    <rPh sb="1" eb="2">
      <t>ガク</t>
    </rPh>
    <phoneticPr fontId="4"/>
  </si>
  <si>
    <t>勤務日数</t>
    <rPh sb="0" eb="2">
      <t>キンム</t>
    </rPh>
    <rPh sb="2" eb="4">
      <t>ニッスウ</t>
    </rPh>
    <phoneticPr fontId="4"/>
  </si>
  <si>
    <t>給与配賦額</t>
    <rPh sb="0" eb="2">
      <t>キュウヨ</t>
    </rPh>
    <rPh sb="2" eb="4">
      <t>ハイフ</t>
    </rPh>
    <rPh sb="4" eb="5">
      <t>ガク</t>
    </rPh>
    <phoneticPr fontId="4"/>
  </si>
  <si>
    <t>事業所外就業</t>
    <rPh sb="0" eb="3">
      <t>ジギョウショ</t>
    </rPh>
    <rPh sb="3" eb="4">
      <t>ガイ</t>
    </rPh>
    <rPh sb="4" eb="6">
      <t>シュウギョウ</t>
    </rPh>
    <phoneticPr fontId="4"/>
  </si>
  <si>
    <t>派遣業務</t>
    <rPh sb="0" eb="2">
      <t>ハケン</t>
    </rPh>
    <rPh sb="2" eb="4">
      <t>ギョウム</t>
    </rPh>
    <phoneticPr fontId="4"/>
  </si>
  <si>
    <t>※　経理使用欄</t>
    <rPh sb="2" eb="4">
      <t>ケイリ</t>
    </rPh>
    <rPh sb="4" eb="6">
      <t>シヨウ</t>
    </rPh>
    <rPh sb="6" eb="7">
      <t>ラン</t>
    </rPh>
    <phoneticPr fontId="4"/>
  </si>
  <si>
    <t>日</t>
    <rPh sb="0" eb="1">
      <t>ニチ</t>
    </rPh>
    <phoneticPr fontId="53"/>
  </si>
  <si>
    <t>現場名</t>
    <rPh sb="0" eb="2">
      <t>ゲンバ</t>
    </rPh>
    <rPh sb="2" eb="3">
      <t>メイ</t>
    </rPh>
    <phoneticPr fontId="53"/>
  </si>
  <si>
    <t>集計</t>
  </si>
  <si>
    <t>勤務日</t>
    <rPh sb="0" eb="2">
      <t>キンム</t>
    </rPh>
    <rPh sb="2" eb="3">
      <t>ビ</t>
    </rPh>
    <phoneticPr fontId="4"/>
  </si>
  <si>
    <t>就業時間</t>
    <rPh sb="0" eb="2">
      <t>シュウギョウ</t>
    </rPh>
    <rPh sb="2" eb="4">
      <t>ジカン</t>
    </rPh>
    <phoneticPr fontId="4"/>
  </si>
  <si>
    <t>深夜就業</t>
    <rPh sb="0" eb="2">
      <t>シンヤ</t>
    </rPh>
    <rPh sb="2" eb="4">
      <t>シュウギョウ</t>
    </rPh>
    <phoneticPr fontId="53"/>
  </si>
  <si>
    <t>時間外就業</t>
    <rPh sb="0" eb="3">
      <t>ジカンガイ</t>
    </rPh>
    <rPh sb="3" eb="5">
      <t>シュウギョウ</t>
    </rPh>
    <phoneticPr fontId="53"/>
  </si>
  <si>
    <t>工事コード</t>
    <rPh sb="0" eb="2">
      <t>コウジ</t>
    </rPh>
    <phoneticPr fontId="4"/>
  </si>
  <si>
    <t>給与処理計算書</t>
  </si>
  <si>
    <t>令和4年</t>
    <rPh sb="0" eb="2">
      <t>レイワ</t>
    </rPh>
    <rPh sb="3" eb="4">
      <t>ネン</t>
    </rPh>
    <phoneticPr fontId="53"/>
  </si>
  <si>
    <t>備考</t>
    <rPh sb="0" eb="2">
      <t>ビコウ</t>
    </rPh>
    <phoneticPr fontId="4"/>
  </si>
  <si>
    <t>事務所・事業所外就業</t>
    <rPh sb="0" eb="2">
      <t>ジム</t>
    </rPh>
    <rPh sb="2" eb="3">
      <t>ショ</t>
    </rPh>
    <rPh sb="4" eb="7">
      <t>ジギョウショ</t>
    </rPh>
    <rPh sb="7" eb="8">
      <t>ガイ</t>
    </rPh>
    <rPh sb="8" eb="10">
      <t>シュウギョウジムショシュウギョウ</t>
    </rPh>
    <phoneticPr fontId="4"/>
  </si>
  <si>
    <t>50-000</t>
    <phoneticPr fontId="4"/>
  </si>
  <si>
    <t>✔</t>
    <phoneticPr fontId="4"/>
  </si>
  <si>
    <t>就業</t>
    <rPh sb="0" eb="2">
      <t>シュウギョウ</t>
    </rPh>
    <phoneticPr fontId="4"/>
  </si>
  <si>
    <t>休日就業日数</t>
    <rPh sb="0" eb="2">
      <t>キュウジツ</t>
    </rPh>
    <rPh sb="2" eb="4">
      <t>シュウギョウ</t>
    </rPh>
    <rPh sb="4" eb="6">
      <t>ニッスウ</t>
    </rPh>
    <phoneticPr fontId="4"/>
  </si>
  <si>
    <t>宿泊出張</t>
    <rPh sb="0" eb="4">
      <t>シュクハクシュッチョウ</t>
    </rPh>
    <phoneticPr fontId="4"/>
  </si>
  <si>
    <t>休日就業日数</t>
    <phoneticPr fontId="4"/>
  </si>
  <si>
    <t>通常時間</t>
    <rPh sb="0" eb="2">
      <t>ツウジョウ</t>
    </rPh>
    <rPh sb="2" eb="4">
      <t>ジカン</t>
    </rPh>
    <phoneticPr fontId="4"/>
  </si>
  <si>
    <t>フレックスタイム</t>
    <phoneticPr fontId="4"/>
  </si>
  <si>
    <t>宿泊出張日数</t>
    <rPh sb="0" eb="2">
      <t>シュクハク</t>
    </rPh>
    <rPh sb="2" eb="4">
      <t>シュッチョウ</t>
    </rPh>
    <rPh sb="4" eb="6">
      <t>ニッスウ</t>
    </rPh>
    <phoneticPr fontId="4"/>
  </si>
  <si>
    <t>深夜就業時間</t>
    <rPh sb="0" eb="2">
      <t>シンヤ</t>
    </rPh>
    <rPh sb="2" eb="4">
      <t>シュウギョウ</t>
    </rPh>
    <rPh sb="4" eb="6">
      <t>ジカン</t>
    </rPh>
    <phoneticPr fontId="4"/>
  </si>
  <si>
    <t>休日時間外就業時間</t>
    <rPh sb="0" eb="2">
      <t>キュウジツ</t>
    </rPh>
    <rPh sb="2" eb="4">
      <t>ジカン</t>
    </rPh>
    <rPh sb="4" eb="5">
      <t>ガイ</t>
    </rPh>
    <rPh sb="5" eb="7">
      <t>シュウギョウ</t>
    </rPh>
    <rPh sb="7" eb="9">
      <t>ジカン</t>
    </rPh>
    <phoneticPr fontId="4"/>
  </si>
  <si>
    <t>内、法定休日就業日数</t>
    <rPh sb="0" eb="1">
      <t>ウチ</t>
    </rPh>
    <rPh sb="2" eb="4">
      <t>ホウテイ</t>
    </rPh>
    <rPh sb="4" eb="6">
      <t>キュウジツ</t>
    </rPh>
    <rPh sb="6" eb="8">
      <t>シュウギョウ</t>
    </rPh>
    <rPh sb="8" eb="10">
      <t>ニッスウ</t>
    </rPh>
    <phoneticPr fontId="4"/>
  </si>
  <si>
    <t>時間外就業時間</t>
    <rPh sb="0" eb="3">
      <t>ジカンガイ</t>
    </rPh>
    <rPh sb="3" eb="5">
      <t>シュウギョウ</t>
    </rPh>
    <rPh sb="5" eb="7">
      <t>ジカン</t>
    </rPh>
    <phoneticPr fontId="4"/>
  </si>
  <si>
    <t>法定休日就労</t>
    <rPh sb="0" eb="2">
      <t>ホウテイ</t>
    </rPh>
    <rPh sb="2" eb="4">
      <t>キュウジツ</t>
    </rPh>
    <phoneticPr fontId="4"/>
  </si>
  <si>
    <t>出勤</t>
    <rPh sb="0" eb="2">
      <t>シュッキン</t>
    </rPh>
    <phoneticPr fontId="4"/>
  </si>
  <si>
    <t>欠勤</t>
    <rPh sb="0" eb="2">
      <t>ケッキン</t>
    </rPh>
    <phoneticPr fontId="4"/>
  </si>
  <si>
    <t>振出</t>
    <rPh sb="0" eb="1">
      <t>フル</t>
    </rPh>
    <phoneticPr fontId="4"/>
  </si>
  <si>
    <t>有給休暇</t>
    <rPh sb="0" eb="2">
      <t>ユウキュウ</t>
    </rPh>
    <rPh sb="2" eb="4">
      <t>キュウカ</t>
    </rPh>
    <phoneticPr fontId="4"/>
  </si>
  <si>
    <t>代休（休日出勤）</t>
    <rPh sb="0" eb="2">
      <t>ダイキュウ</t>
    </rPh>
    <rPh sb="3" eb="5">
      <t>キュウジツ</t>
    </rPh>
    <rPh sb="5" eb="7">
      <t>シュッキン</t>
    </rPh>
    <phoneticPr fontId="4"/>
  </si>
  <si>
    <t>打合せ・調査</t>
    <rPh sb="0" eb="2">
      <t>ウチアワ</t>
    </rPh>
    <rPh sb="4" eb="6">
      <t>チョウサ</t>
    </rPh>
    <phoneticPr fontId="4"/>
  </si>
  <si>
    <t>臨時休業日</t>
    <rPh sb="0" eb="2">
      <t>リンジ</t>
    </rPh>
    <rPh sb="2" eb="4">
      <t>キュウギョウ</t>
    </rPh>
    <rPh sb="4" eb="5">
      <t>ビ</t>
    </rPh>
    <phoneticPr fontId="4"/>
  </si>
  <si>
    <t>勤怠</t>
    <rPh sb="0" eb="2">
      <t>キンタイ</t>
    </rPh>
    <phoneticPr fontId="4"/>
  </si>
  <si>
    <t>勤務台帳</t>
    <rPh sb="0" eb="2">
      <t>キンム</t>
    </rPh>
    <rPh sb="2" eb="4">
      <t>ダイチョウ</t>
    </rPh>
    <phoneticPr fontId="4"/>
  </si>
  <si>
    <t>リモートワーク</t>
  </si>
  <si>
    <r>
      <rPr>
        <sz val="16"/>
        <rFont val="ＭＳ 明朝"/>
        <family val="1"/>
        <charset val="128"/>
      </rPr>
      <t>外注労務/管理</t>
    </r>
    <r>
      <rPr>
        <sz val="22"/>
        <rFont val="ＭＳ 明朝"/>
        <family val="1"/>
        <charset val="128"/>
      </rPr>
      <t>　請　求　書</t>
    </r>
    <rPh sb="0" eb="2">
      <t>ガイチュウ</t>
    </rPh>
    <rPh sb="2" eb="4">
      <t>ロウム</t>
    </rPh>
    <rPh sb="5" eb="7">
      <t>カンリ</t>
    </rPh>
    <rPh sb="8" eb="9">
      <t>ショウ</t>
    </rPh>
    <rPh sb="10" eb="11">
      <t>モトム</t>
    </rPh>
    <rPh sb="12" eb="13">
      <t>ショ</t>
    </rPh>
    <phoneticPr fontId="4"/>
  </si>
  <si>
    <t>日付</t>
    <rPh sb="0" eb="2">
      <t>ヒヅケ</t>
    </rPh>
    <phoneticPr fontId="4"/>
  </si>
  <si>
    <r>
      <t>株式会社　</t>
    </r>
    <r>
      <rPr>
        <b/>
        <sz val="18"/>
        <rFont val="ＭＳ 明朝"/>
        <family val="1"/>
        <charset val="128"/>
      </rPr>
      <t>綜　建　社</t>
    </r>
    <r>
      <rPr>
        <b/>
        <sz val="11"/>
        <rFont val="ＭＳ 明朝"/>
        <family val="1"/>
        <charset val="128"/>
      </rPr>
      <t>　　御中</t>
    </r>
    <rPh sb="0" eb="4">
      <t>カブシキガイシャ</t>
    </rPh>
    <rPh sb="5" eb="6">
      <t>ソウ</t>
    </rPh>
    <rPh sb="7" eb="8">
      <t>ケン</t>
    </rPh>
    <rPh sb="9" eb="10">
      <t>シャ</t>
    </rPh>
    <rPh sb="12" eb="14">
      <t>オンチュウ</t>
    </rPh>
    <phoneticPr fontId="4"/>
  </si>
  <si>
    <t>工事名</t>
    <rPh sb="0" eb="2">
      <t>コウジ</t>
    </rPh>
    <rPh sb="2" eb="3">
      <t>メイ</t>
    </rPh>
    <phoneticPr fontId="4"/>
  </si>
  <si>
    <t>適格請求書発行事業者登録番号</t>
    <rPh sb="0" eb="2">
      <t>テキカク</t>
    </rPh>
    <rPh sb="2" eb="4">
      <t>セイキュウ</t>
    </rPh>
    <rPh sb="4" eb="5">
      <t>ショ</t>
    </rPh>
    <rPh sb="5" eb="7">
      <t>ハッコウ</t>
    </rPh>
    <rPh sb="7" eb="10">
      <t>ジギョウシャ</t>
    </rPh>
    <rPh sb="10" eb="12">
      <t>トウロク</t>
    </rPh>
    <rPh sb="12" eb="14">
      <t>バンゴウ</t>
    </rPh>
    <phoneticPr fontId="4"/>
  </si>
  <si>
    <t>住所</t>
    <rPh sb="0" eb="2">
      <t>ジュウショ</t>
    </rPh>
    <phoneticPr fontId="4"/>
  </si>
  <si>
    <t>工種</t>
    <rPh sb="0" eb="1">
      <t>コウ</t>
    </rPh>
    <rPh sb="1" eb="2">
      <t>シュ</t>
    </rPh>
    <phoneticPr fontId="4"/>
  </si>
  <si>
    <t>印</t>
    <rPh sb="0" eb="1">
      <t>イン</t>
    </rPh>
    <phoneticPr fontId="4"/>
  </si>
  <si>
    <t>請求金額</t>
    <rPh sb="0" eb="2">
      <t>セイキュウ</t>
    </rPh>
    <rPh sb="2" eb="4">
      <t>キンガク</t>
    </rPh>
    <phoneticPr fontId="4"/>
  </si>
  <si>
    <t>電話</t>
    <rPh sb="0" eb="2">
      <t>デンワ</t>
    </rPh>
    <phoneticPr fontId="4"/>
  </si>
  <si>
    <t>担当者</t>
    <rPh sb="0" eb="3">
      <t>タントウシャ</t>
    </rPh>
    <phoneticPr fontId="4"/>
  </si>
  <si>
    <t>税抜請求額</t>
    <rPh sb="0" eb="1">
      <t>ゼイ</t>
    </rPh>
    <rPh sb="1" eb="2">
      <t>ヌ</t>
    </rPh>
    <rPh sb="2" eb="4">
      <t>セイキュウ</t>
    </rPh>
    <rPh sb="4" eb="5">
      <t>ガク</t>
    </rPh>
    <phoneticPr fontId="4"/>
  </si>
  <si>
    <t>請求額の内の法定福利費相当額</t>
    <rPh sb="0" eb="2">
      <t>セイキュウ</t>
    </rPh>
    <rPh sb="2" eb="3">
      <t>ガク</t>
    </rPh>
    <rPh sb="4" eb="5">
      <t>ウチ</t>
    </rPh>
    <rPh sb="6" eb="8">
      <t>ホウテイ</t>
    </rPh>
    <rPh sb="8" eb="10">
      <t>フクリ</t>
    </rPh>
    <rPh sb="10" eb="11">
      <t>ヒ</t>
    </rPh>
    <rPh sb="11" eb="13">
      <t>ソウトウ</t>
    </rPh>
    <rPh sb="13" eb="14">
      <t>ガク</t>
    </rPh>
    <phoneticPr fontId="4"/>
  </si>
  <si>
    <t>消費税額等</t>
    <rPh sb="0" eb="3">
      <t>ショウヒゼイ</t>
    </rPh>
    <rPh sb="3" eb="4">
      <t>ガク</t>
    </rPh>
    <rPh sb="4" eb="5">
      <t>トウ</t>
    </rPh>
    <phoneticPr fontId="4"/>
  </si>
  <si>
    <t>請求額　計</t>
    <rPh sb="0" eb="2">
      <t>セイキュウ</t>
    </rPh>
    <rPh sb="2" eb="3">
      <t>ガク</t>
    </rPh>
    <rPh sb="4" eb="5">
      <t>ケイ</t>
    </rPh>
    <phoneticPr fontId="4"/>
  </si>
  <si>
    <t>適用業務</t>
    <rPh sb="0" eb="2">
      <t>テキヨウ</t>
    </rPh>
    <rPh sb="2" eb="4">
      <t>ギョウム</t>
    </rPh>
    <phoneticPr fontId="4"/>
  </si>
  <si>
    <t>綜建社使用欄</t>
    <rPh sb="0" eb="1">
      <t>ソウ</t>
    </rPh>
    <rPh sb="1" eb="2">
      <t>ケン</t>
    </rPh>
    <rPh sb="2" eb="3">
      <t>シャ</t>
    </rPh>
    <rPh sb="3" eb="5">
      <t>シヨウ</t>
    </rPh>
    <rPh sb="5" eb="6">
      <t>ラン</t>
    </rPh>
    <phoneticPr fontId="4"/>
  </si>
  <si>
    <t>特記</t>
    <rPh sb="0" eb="2">
      <t>トッキ</t>
    </rPh>
    <phoneticPr fontId="4"/>
  </si>
  <si>
    <t>※　支払いに掛る振込手数料、電子記録債権の発生記録手数料、譲渡記録並びに分割記録（譲渡）の手数料は、受注者（譲受人）の負担とする。</t>
    <phoneticPr fontId="4"/>
  </si>
  <si>
    <t>勘定科目</t>
    <rPh sb="0" eb="2">
      <t>カンジョウ</t>
    </rPh>
    <rPh sb="2" eb="4">
      <t>カモク</t>
    </rPh>
    <phoneticPr fontId="4"/>
  </si>
  <si>
    <t>補助科目</t>
    <rPh sb="0" eb="2">
      <t>ホジョ</t>
    </rPh>
    <rPh sb="2" eb="4">
      <t>カモク</t>
    </rPh>
    <phoneticPr fontId="4"/>
  </si>
  <si>
    <t>適用名</t>
    <rPh sb="0" eb="2">
      <t>テキヨウ</t>
    </rPh>
    <rPh sb="2" eb="3">
      <t>メイ</t>
    </rPh>
    <phoneticPr fontId="4"/>
  </si>
  <si>
    <t>共通原価配賦先</t>
    <rPh sb="0" eb="2">
      <t>キョウツウ</t>
    </rPh>
    <rPh sb="2" eb="4">
      <t>ゲンカ</t>
    </rPh>
    <rPh sb="4" eb="6">
      <t>ハイフ</t>
    </rPh>
    <rPh sb="6" eb="7">
      <t>サキ</t>
    </rPh>
    <phoneticPr fontId="4"/>
  </si>
  <si>
    <t>科目</t>
    <rPh sb="0" eb="2">
      <t>カモク</t>
    </rPh>
    <phoneticPr fontId="4"/>
  </si>
  <si>
    <t>配布率</t>
    <rPh sb="0" eb="2">
      <t>ハイフ</t>
    </rPh>
    <rPh sb="2" eb="3">
      <t>リツ</t>
    </rPh>
    <phoneticPr fontId="4"/>
  </si>
  <si>
    <t>本店</t>
    <rPh sb="0" eb="2">
      <t>ホンテン</t>
    </rPh>
    <phoneticPr fontId="4"/>
  </si>
  <si>
    <t>経理</t>
    <rPh sb="0" eb="2">
      <t>ケイリ</t>
    </rPh>
    <phoneticPr fontId="4"/>
  </si>
  <si>
    <t>作業所</t>
    <rPh sb="0" eb="2">
      <t>サギョウ</t>
    </rPh>
    <rPh sb="2" eb="3">
      <t>ショ</t>
    </rPh>
    <phoneticPr fontId="4"/>
  </si>
  <si>
    <t>商店コード</t>
    <rPh sb="0" eb="2">
      <t>ショウテン</t>
    </rPh>
    <phoneticPr fontId="4"/>
  </si>
  <si>
    <t>振込金融機関</t>
    <rPh sb="0" eb="2">
      <t>フリコ</t>
    </rPh>
    <rPh sb="2" eb="4">
      <t>キンユウ</t>
    </rPh>
    <rPh sb="4" eb="6">
      <t>キカン</t>
    </rPh>
    <phoneticPr fontId="4"/>
  </si>
  <si>
    <t>銀行</t>
    <rPh sb="0" eb="2">
      <t>ギンコウ</t>
    </rPh>
    <phoneticPr fontId="4"/>
  </si>
  <si>
    <t>支店</t>
    <rPh sb="0" eb="2">
      <t>シテン</t>
    </rPh>
    <phoneticPr fontId="4"/>
  </si>
  <si>
    <t>口座名</t>
    <rPh sb="0" eb="3">
      <t>コウザメイ</t>
    </rPh>
    <phoneticPr fontId="4"/>
  </si>
  <si>
    <t>口座番号</t>
    <rPh sb="0" eb="2">
      <t>コウザ</t>
    </rPh>
    <rPh sb="2" eb="4">
      <t>バンゴウ</t>
    </rPh>
    <phoneticPr fontId="4"/>
  </si>
  <si>
    <t>※　記入注意事項</t>
    <rPh sb="2" eb="4">
      <t>キニュウ</t>
    </rPh>
    <rPh sb="4" eb="6">
      <t>チュウイ</t>
    </rPh>
    <rPh sb="6" eb="8">
      <t>ジコウ</t>
    </rPh>
    <phoneticPr fontId="4"/>
  </si>
  <si>
    <t>1、</t>
    <phoneticPr fontId="4"/>
  </si>
  <si>
    <t>工事名は正確に記入願います。不明な場合は工事担当者に確認してください。</t>
    <rPh sb="0" eb="2">
      <t>コウジ</t>
    </rPh>
    <rPh sb="2" eb="3">
      <t>メイ</t>
    </rPh>
    <rPh sb="4" eb="6">
      <t>セイカク</t>
    </rPh>
    <rPh sb="7" eb="9">
      <t>キニュウ</t>
    </rPh>
    <rPh sb="9" eb="10">
      <t>ネガ</t>
    </rPh>
    <rPh sb="14" eb="16">
      <t>フメイ</t>
    </rPh>
    <rPh sb="17" eb="19">
      <t>バアイ</t>
    </rPh>
    <rPh sb="20" eb="22">
      <t>コウジ</t>
    </rPh>
    <rPh sb="22" eb="25">
      <t>タントウシャ</t>
    </rPh>
    <rPh sb="26" eb="28">
      <t>カクニン</t>
    </rPh>
    <phoneticPr fontId="4"/>
  </si>
  <si>
    <t>2、</t>
    <phoneticPr fontId="4"/>
  </si>
  <si>
    <t>内訳書の添付</t>
    <rPh sb="0" eb="2">
      <t>ウチワケ</t>
    </rPh>
    <rPh sb="2" eb="3">
      <t>ショ</t>
    </rPh>
    <rPh sb="4" eb="6">
      <t>テンプ</t>
    </rPh>
    <phoneticPr fontId="4"/>
  </si>
  <si>
    <t>納品伝票等をＡ４用紙に貼り付けて添付してください。必ずサインの有る物を添付してください。</t>
    <rPh sb="0" eb="2">
      <t>ノウヒン</t>
    </rPh>
    <rPh sb="2" eb="4">
      <t>デンピョウ</t>
    </rPh>
    <rPh sb="4" eb="5">
      <t>トウ</t>
    </rPh>
    <rPh sb="8" eb="10">
      <t>ヨウシ</t>
    </rPh>
    <rPh sb="11" eb="12">
      <t>ハ</t>
    </rPh>
    <rPh sb="13" eb="14">
      <t>ツ</t>
    </rPh>
    <rPh sb="16" eb="18">
      <t>テンプ</t>
    </rPh>
    <rPh sb="25" eb="26">
      <t>カナラ</t>
    </rPh>
    <rPh sb="31" eb="32">
      <t>ア</t>
    </rPh>
    <rPh sb="33" eb="34">
      <t>モノ</t>
    </rPh>
    <rPh sb="35" eb="37">
      <t>テンプ</t>
    </rPh>
    <phoneticPr fontId="4"/>
  </si>
  <si>
    <t>3、</t>
    <phoneticPr fontId="4"/>
  </si>
  <si>
    <t>白抜き部分を記入してください。記入漏れの無いようお願いいたします。</t>
    <rPh sb="0" eb="2">
      <t>シロヌ</t>
    </rPh>
    <rPh sb="3" eb="5">
      <t>ブブン</t>
    </rPh>
    <rPh sb="6" eb="8">
      <t>キニュウ</t>
    </rPh>
    <rPh sb="15" eb="17">
      <t>キニュウ</t>
    </rPh>
    <rPh sb="17" eb="18">
      <t>モ</t>
    </rPh>
    <rPh sb="20" eb="21">
      <t>ナ</t>
    </rPh>
    <rPh sb="25" eb="26">
      <t>ネガ</t>
    </rPh>
    <phoneticPr fontId="4"/>
  </si>
  <si>
    <t>4、</t>
    <phoneticPr fontId="4"/>
  </si>
  <si>
    <t>弊社請求締め日は毎月末日となっています。</t>
    <rPh sb="0" eb="2">
      <t>ヘイシャ</t>
    </rPh>
    <rPh sb="2" eb="4">
      <t>セイキュウ</t>
    </rPh>
    <rPh sb="4" eb="5">
      <t>シ</t>
    </rPh>
    <rPh sb="6" eb="7">
      <t>ビ</t>
    </rPh>
    <rPh sb="8" eb="10">
      <t>マイツキ</t>
    </rPh>
    <rPh sb="10" eb="11">
      <t>マツ</t>
    </rPh>
    <rPh sb="11" eb="12">
      <t>ジツ</t>
    </rPh>
    <phoneticPr fontId="4"/>
  </si>
  <si>
    <t>２部提出</t>
    <rPh sb="1" eb="2">
      <t>ブ</t>
    </rPh>
    <rPh sb="2" eb="4">
      <t>テイシュツ</t>
    </rPh>
    <phoneticPr fontId="4"/>
  </si>
  <si>
    <t>5、</t>
    <phoneticPr fontId="4"/>
  </si>
  <si>
    <t>商店コードの未取得、不明の場合は弊社千葉営業所経理担当まで問い合わせください。</t>
    <rPh sb="0" eb="2">
      <t>ショウテン</t>
    </rPh>
    <rPh sb="6" eb="7">
      <t>ミ</t>
    </rPh>
    <rPh sb="7" eb="9">
      <t>シュトク</t>
    </rPh>
    <rPh sb="10" eb="12">
      <t>フメイ</t>
    </rPh>
    <rPh sb="13" eb="15">
      <t>バアイ</t>
    </rPh>
    <rPh sb="16" eb="18">
      <t>ヘイシャ</t>
    </rPh>
    <rPh sb="18" eb="20">
      <t>チバ</t>
    </rPh>
    <rPh sb="20" eb="23">
      <t>エイギョウショ</t>
    </rPh>
    <rPh sb="23" eb="25">
      <t>ケイリ</t>
    </rPh>
    <rPh sb="25" eb="27">
      <t>タントウ</t>
    </rPh>
    <rPh sb="29" eb="30">
      <t>ト</t>
    </rPh>
    <rPh sb="31" eb="32">
      <t>ア</t>
    </rPh>
    <phoneticPr fontId="4"/>
  </si>
  <si>
    <t>6、</t>
    <phoneticPr fontId="4"/>
  </si>
  <si>
    <t>振込み金融機関は必ず記入してください。記入なき場合は支払いできない場合があります。</t>
    <rPh sb="0" eb="2">
      <t>フリコ</t>
    </rPh>
    <rPh sb="3" eb="5">
      <t>キンユウ</t>
    </rPh>
    <rPh sb="5" eb="7">
      <t>キカン</t>
    </rPh>
    <rPh sb="8" eb="9">
      <t>カナラ</t>
    </rPh>
    <rPh sb="10" eb="12">
      <t>キニュウ</t>
    </rPh>
    <rPh sb="19" eb="21">
      <t>キニュウ</t>
    </rPh>
    <rPh sb="23" eb="25">
      <t>バアイ</t>
    </rPh>
    <rPh sb="26" eb="28">
      <t>シハラ</t>
    </rPh>
    <rPh sb="33" eb="35">
      <t>バアイ</t>
    </rPh>
    <phoneticPr fontId="4"/>
  </si>
  <si>
    <t>7、</t>
    <phoneticPr fontId="4"/>
  </si>
  <si>
    <t>現在使用していただいている複写式の書式（見積書も含む）は平成21年1月から</t>
    <rPh sb="0" eb="2">
      <t>ゲンザイ</t>
    </rPh>
    <rPh sb="2" eb="4">
      <t>シヨウ</t>
    </rPh>
    <rPh sb="13" eb="15">
      <t>フクシャ</t>
    </rPh>
    <rPh sb="15" eb="16">
      <t>シキ</t>
    </rPh>
    <rPh sb="17" eb="19">
      <t>ショシキ</t>
    </rPh>
    <rPh sb="20" eb="23">
      <t>ミツモリショ</t>
    </rPh>
    <rPh sb="24" eb="25">
      <t>フク</t>
    </rPh>
    <rPh sb="28" eb="30">
      <t>ヘイセイ</t>
    </rPh>
    <rPh sb="32" eb="33">
      <t>ネン</t>
    </rPh>
    <rPh sb="34" eb="35">
      <t>ガツ</t>
    </rPh>
    <phoneticPr fontId="4"/>
  </si>
  <si>
    <r>
      <t>使用不可となります、</t>
    </r>
    <r>
      <rPr>
        <b/>
        <sz val="11"/>
        <color indexed="10"/>
        <rFont val="ＭＳ Ｐゴシック"/>
        <family val="3"/>
        <charset val="128"/>
      </rPr>
      <t>ご注意ください。</t>
    </r>
    <rPh sb="0" eb="2">
      <t>シヨウ</t>
    </rPh>
    <rPh sb="2" eb="4">
      <t>フカ</t>
    </rPh>
    <rPh sb="11" eb="13">
      <t>チュウイ</t>
    </rPh>
    <phoneticPr fontId="4"/>
  </si>
  <si>
    <t>請求内訳書</t>
    <rPh sb="0" eb="2">
      <t>セイキュウ</t>
    </rPh>
    <rPh sb="2" eb="5">
      <t>ウチワケショ</t>
    </rPh>
    <phoneticPr fontId="4"/>
  </si>
  <si>
    <t>会社名</t>
    <rPh sb="0" eb="3">
      <t>カイシャメイ</t>
    </rPh>
    <phoneticPr fontId="4"/>
  </si>
  <si>
    <t>月日</t>
    <rPh sb="0" eb="2">
      <t>ガッピ</t>
    </rPh>
    <phoneticPr fontId="4"/>
  </si>
  <si>
    <t>品　　名</t>
    <rPh sb="0" eb="1">
      <t>シナ</t>
    </rPh>
    <rPh sb="3" eb="4">
      <t>メイ</t>
    </rPh>
    <phoneticPr fontId="4"/>
  </si>
  <si>
    <t>寸法</t>
    <rPh sb="0" eb="2">
      <t>スンポウ</t>
    </rPh>
    <phoneticPr fontId="4"/>
  </si>
  <si>
    <t>単位</t>
    <rPh sb="0" eb="2">
      <t>タンイ</t>
    </rPh>
    <phoneticPr fontId="4"/>
  </si>
  <si>
    <t>数量</t>
    <rPh sb="0" eb="2">
      <t>スウリョウ</t>
    </rPh>
    <phoneticPr fontId="4"/>
  </si>
  <si>
    <t>単価</t>
    <rPh sb="0" eb="2">
      <t>タンカ</t>
    </rPh>
    <phoneticPr fontId="4"/>
  </si>
  <si>
    <t>ｋｍ</t>
    <phoneticPr fontId="4"/>
  </si>
  <si>
    <t>車検・保険含む</t>
    <rPh sb="0" eb="2">
      <t>シャケン</t>
    </rPh>
    <rPh sb="3" eb="5">
      <t>ホケン</t>
    </rPh>
    <rPh sb="5" eb="6">
      <t>フク</t>
    </rPh>
    <phoneticPr fontId="4"/>
  </si>
  <si>
    <t>（有料・高速料金）</t>
    <phoneticPr fontId="4"/>
  </si>
  <si>
    <t>（税込料金）</t>
    <rPh sb="1" eb="3">
      <t>ゼイコミ</t>
    </rPh>
    <rPh sb="3" eb="5">
      <t>リョウキン</t>
    </rPh>
    <phoneticPr fontId="4"/>
  </si>
  <si>
    <t>小計</t>
    <rPh sb="0" eb="2">
      <t>ショウケイ</t>
    </rPh>
    <phoneticPr fontId="4"/>
  </si>
  <si>
    <t>Ｎｏ．</t>
    <phoneticPr fontId="4"/>
  </si>
  <si>
    <t>時間外料金（普通・所定休日）</t>
    <rPh sb="0" eb="3">
      <t>ジカンガイ</t>
    </rPh>
    <rPh sb="3" eb="5">
      <t>リョウキン</t>
    </rPh>
    <rPh sb="6" eb="8">
      <t>フツウ</t>
    </rPh>
    <rPh sb="9" eb="11">
      <t>ショテイ</t>
    </rPh>
    <rPh sb="11" eb="13">
      <t>キュウジツ</t>
    </rPh>
    <phoneticPr fontId="4"/>
  </si>
  <si>
    <t>≦60ｈ　*1.25　　＞60ｈ　*1.5</t>
    <phoneticPr fontId="4"/>
  </si>
  <si>
    <t>日割料金</t>
    <phoneticPr fontId="4"/>
  </si>
  <si>
    <t>法定休日料金</t>
    <phoneticPr fontId="4"/>
  </si>
  <si>
    <t>所定休日料金</t>
    <phoneticPr fontId="4"/>
  </si>
  <si>
    <t>法定休日の時間外料金</t>
    <phoneticPr fontId="4"/>
  </si>
  <si>
    <t>深夜割増料金</t>
    <phoneticPr fontId="4"/>
  </si>
  <si>
    <t>欠勤</t>
    <phoneticPr fontId="4"/>
  </si>
  <si>
    <t>契約基本料金</t>
    <phoneticPr fontId="4"/>
  </si>
  <si>
    <r>
      <t>遅刻早退</t>
    </r>
    <r>
      <rPr>
        <sz val="10"/>
        <color rgb="FFFF0000"/>
        <rFont val="ＭＳ Ｐ明朝"/>
        <family val="1"/>
        <charset val="128"/>
      </rPr>
      <t>控除</t>
    </r>
    <phoneticPr fontId="4"/>
  </si>
  <si>
    <t>《交通費》</t>
    <rPh sb="1" eb="4">
      <t>コウツウヒ</t>
    </rPh>
    <phoneticPr fontId="4"/>
  </si>
  <si>
    <t>《その他費用》</t>
    <rPh sb="3" eb="4">
      <t>タ</t>
    </rPh>
    <rPh sb="4" eb="6">
      <t>ヒヨウ</t>
    </rPh>
    <phoneticPr fontId="4"/>
  </si>
  <si>
    <t>期間　月～　月</t>
    <rPh sb="0" eb="2">
      <t>キカン</t>
    </rPh>
    <rPh sb="3" eb="4">
      <t>ツキ</t>
    </rPh>
    <rPh sb="6" eb="7">
      <t>ツキ</t>
    </rPh>
    <phoneticPr fontId="4"/>
  </si>
  <si>
    <t>・</t>
    <phoneticPr fontId="4"/>
  </si>
  <si>
    <t>法休出</t>
    <rPh sb="0" eb="1">
      <t>ホウ</t>
    </rPh>
    <rPh sb="1" eb="2">
      <t>キュウ</t>
    </rPh>
    <rPh sb="2" eb="3">
      <t>デ</t>
    </rPh>
    <phoneticPr fontId="4"/>
  </si>
  <si>
    <t>所休出</t>
    <rPh sb="0" eb="1">
      <t>ショ</t>
    </rPh>
    <rPh sb="1" eb="2">
      <t>キュウ</t>
    </rPh>
    <rPh sb="2" eb="3">
      <t>デ</t>
    </rPh>
    <phoneticPr fontId="4"/>
  </si>
  <si>
    <t>内、所定休日就業日数</t>
    <rPh sb="0" eb="1">
      <t>ウチ</t>
    </rPh>
    <rPh sb="2" eb="4">
      <t>ショテイ</t>
    </rPh>
    <rPh sb="4" eb="6">
      <t>キュウジツ</t>
    </rPh>
    <rPh sb="6" eb="8">
      <t>シュウギョウ</t>
    </rPh>
    <rPh sb="8" eb="10">
      <t>ニッスウ</t>
    </rPh>
    <phoneticPr fontId="4"/>
  </si>
  <si>
    <t>総就業日数</t>
    <rPh sb="0" eb="1">
      <t>ソウ</t>
    </rPh>
    <rPh sb="1" eb="3">
      <t>シュウギョウ</t>
    </rPh>
    <rPh sb="3" eb="5">
      <t>ニッスウ</t>
    </rPh>
    <phoneticPr fontId="4"/>
  </si>
  <si>
    <t>月極め契約</t>
    <rPh sb="0" eb="1">
      <t>ツキ</t>
    </rPh>
    <rPh sb="1" eb="2">
      <t>キ</t>
    </rPh>
    <rPh sb="3" eb="5">
      <t>ケイヤク</t>
    </rPh>
    <phoneticPr fontId="4"/>
  </si>
  <si>
    <t>　　ｋｍ/L</t>
    <phoneticPr fontId="4"/>
  </si>
  <si>
    <t>車輛維持経費（リース車基準）</t>
    <rPh sb="0" eb="2">
      <t>シャリョウ</t>
    </rPh>
    <rPh sb="2" eb="4">
      <t>イジ</t>
    </rPh>
    <rPh sb="4" eb="6">
      <t>ケイヒ</t>
    </rPh>
    <rPh sb="10" eb="11">
      <t>シャ</t>
    </rPh>
    <rPh sb="11" eb="13">
      <t>キジュン</t>
    </rPh>
    <phoneticPr fontId="4"/>
  </si>
  <si>
    <t>工種</t>
    <rPh sb="0" eb="2">
      <t>コウシュ</t>
    </rPh>
    <phoneticPr fontId="4"/>
  </si>
  <si>
    <t>00：共通工種</t>
    <rPh sb="3" eb="5">
      <t>キョウツウ</t>
    </rPh>
    <rPh sb="5" eb="7">
      <t>コウシュ</t>
    </rPh>
    <phoneticPr fontId="4"/>
  </si>
  <si>
    <t>11：共通仮設工事</t>
    <rPh sb="3" eb="5">
      <t>キョウツウ</t>
    </rPh>
    <rPh sb="5" eb="7">
      <t>カセツ</t>
    </rPh>
    <rPh sb="7" eb="9">
      <t>コウジ</t>
    </rPh>
    <phoneticPr fontId="4"/>
  </si>
  <si>
    <t>12：直接仮設工事</t>
    <rPh sb="3" eb="5">
      <t>チョクセツ</t>
    </rPh>
    <rPh sb="5" eb="7">
      <t>カセツ</t>
    </rPh>
    <rPh sb="7" eb="9">
      <t>コウジ</t>
    </rPh>
    <phoneticPr fontId="4"/>
  </si>
  <si>
    <t>13：杭工事</t>
    <rPh sb="3" eb="4">
      <t>クイ</t>
    </rPh>
    <rPh sb="4" eb="6">
      <t>コウジ</t>
    </rPh>
    <phoneticPr fontId="4"/>
  </si>
  <si>
    <t>14：土工事</t>
    <rPh sb="3" eb="4">
      <t>ド</t>
    </rPh>
    <rPh sb="4" eb="6">
      <t>コウジ</t>
    </rPh>
    <phoneticPr fontId="4"/>
  </si>
  <si>
    <t>15：ｺﾝｸﾘｰﾄ工事</t>
    <rPh sb="9" eb="11">
      <t>コウジ</t>
    </rPh>
    <phoneticPr fontId="4"/>
  </si>
  <si>
    <t>16：鉄筋工事</t>
    <rPh sb="3" eb="5">
      <t>テッキン</t>
    </rPh>
    <rPh sb="5" eb="7">
      <t>コウジ</t>
    </rPh>
    <phoneticPr fontId="4"/>
  </si>
  <si>
    <t>17：鉄骨工事</t>
    <rPh sb="3" eb="5">
      <t>テッコツ</t>
    </rPh>
    <rPh sb="5" eb="7">
      <t>コウジ</t>
    </rPh>
    <phoneticPr fontId="4"/>
  </si>
  <si>
    <t>40：絶縁工事</t>
    <rPh sb="3" eb="5">
      <t>ゼツエン</t>
    </rPh>
    <rPh sb="5" eb="7">
      <t>コウジ</t>
    </rPh>
    <phoneticPr fontId="3"/>
  </si>
  <si>
    <t>18：組積･既製ｺﾝｸﾘｰﾄ工事</t>
    <rPh sb="3" eb="4">
      <t>クミ</t>
    </rPh>
    <rPh sb="4" eb="5">
      <t>ツミ</t>
    </rPh>
    <rPh sb="14" eb="16">
      <t>コウジ</t>
    </rPh>
    <phoneticPr fontId="4"/>
  </si>
  <si>
    <t>19：防水工事</t>
    <rPh sb="3" eb="5">
      <t>ボウスイ</t>
    </rPh>
    <rPh sb="5" eb="7">
      <t>コウジ</t>
    </rPh>
    <phoneticPr fontId="4"/>
  </si>
  <si>
    <t>20：石・擬石工事</t>
    <rPh sb="3" eb="4">
      <t>イシ</t>
    </rPh>
    <rPh sb="5" eb="6">
      <t>ギ</t>
    </rPh>
    <rPh sb="6" eb="7">
      <t>イシ</t>
    </rPh>
    <rPh sb="7" eb="9">
      <t>コウジ</t>
    </rPh>
    <phoneticPr fontId="4"/>
  </si>
  <si>
    <t>21：タイル工事</t>
    <rPh sb="6" eb="8">
      <t>コウジ</t>
    </rPh>
    <phoneticPr fontId="4"/>
  </si>
  <si>
    <t>22：木工事</t>
    <rPh sb="3" eb="4">
      <t>モク</t>
    </rPh>
    <rPh sb="4" eb="6">
      <t>コウジ</t>
    </rPh>
    <phoneticPr fontId="4"/>
  </si>
  <si>
    <t>23：屋根・板金工事</t>
    <rPh sb="3" eb="5">
      <t>ヤネ</t>
    </rPh>
    <rPh sb="6" eb="8">
      <t>バンキン</t>
    </rPh>
    <rPh sb="8" eb="10">
      <t>コウジ</t>
    </rPh>
    <phoneticPr fontId="4"/>
  </si>
  <si>
    <t>24：外装工事</t>
    <rPh sb="3" eb="5">
      <t>ガイソウ</t>
    </rPh>
    <rPh sb="5" eb="7">
      <t>コウジ</t>
    </rPh>
    <phoneticPr fontId="4"/>
  </si>
  <si>
    <t>25：金属工事</t>
    <rPh sb="3" eb="5">
      <t>キンゾク</t>
    </rPh>
    <rPh sb="5" eb="7">
      <t>コウジ</t>
    </rPh>
    <phoneticPr fontId="4"/>
  </si>
  <si>
    <t>26：左官工事</t>
    <rPh sb="3" eb="5">
      <t>サカン</t>
    </rPh>
    <rPh sb="5" eb="7">
      <t>コウジ</t>
    </rPh>
    <phoneticPr fontId="4"/>
  </si>
  <si>
    <t>27：木製建具工事</t>
    <rPh sb="3" eb="5">
      <t>モクセイ</t>
    </rPh>
    <rPh sb="5" eb="7">
      <t>タテグ</t>
    </rPh>
    <rPh sb="7" eb="9">
      <t>コウジ</t>
    </rPh>
    <phoneticPr fontId="4"/>
  </si>
  <si>
    <t>28：鋼製建具工事</t>
    <rPh sb="3" eb="5">
      <t>コウセイ</t>
    </rPh>
    <rPh sb="5" eb="7">
      <t>タテグ</t>
    </rPh>
    <rPh sb="7" eb="9">
      <t>コウジ</t>
    </rPh>
    <phoneticPr fontId="4"/>
  </si>
  <si>
    <t>29：ガラス工事</t>
    <rPh sb="6" eb="8">
      <t>コウジ</t>
    </rPh>
    <phoneticPr fontId="4"/>
  </si>
  <si>
    <t>30：塗装工事</t>
    <rPh sb="3" eb="5">
      <t>トソウ</t>
    </rPh>
    <rPh sb="5" eb="7">
      <t>コウジ</t>
    </rPh>
    <phoneticPr fontId="4"/>
  </si>
  <si>
    <t>31：内装工事</t>
    <rPh sb="3" eb="5">
      <t>ナイソウ</t>
    </rPh>
    <rPh sb="5" eb="7">
      <t>コウジ</t>
    </rPh>
    <phoneticPr fontId="4"/>
  </si>
  <si>
    <t>32：家具・住器工事</t>
    <rPh sb="3" eb="5">
      <t>カグ</t>
    </rPh>
    <rPh sb="6" eb="7">
      <t>ジュウ</t>
    </rPh>
    <rPh sb="7" eb="8">
      <t>キ</t>
    </rPh>
    <rPh sb="8" eb="10">
      <t>コウジ</t>
    </rPh>
    <phoneticPr fontId="4"/>
  </si>
  <si>
    <t>33：雑・その他工事</t>
    <rPh sb="3" eb="4">
      <t>ザツ</t>
    </rPh>
    <rPh sb="7" eb="8">
      <t>タ</t>
    </rPh>
    <rPh sb="8" eb="10">
      <t>コウジ</t>
    </rPh>
    <phoneticPr fontId="4"/>
  </si>
  <si>
    <t>34：特殊工事</t>
    <rPh sb="3" eb="5">
      <t>トクシュ</t>
    </rPh>
    <rPh sb="5" eb="7">
      <t>コウジ</t>
    </rPh>
    <phoneticPr fontId="4"/>
  </si>
  <si>
    <t>35：解体工事</t>
    <rPh sb="3" eb="5">
      <t>カイタイ</t>
    </rPh>
    <rPh sb="5" eb="7">
      <t>コウジ</t>
    </rPh>
    <phoneticPr fontId="4"/>
  </si>
  <si>
    <t>36：外柵・外構工事</t>
    <rPh sb="3" eb="4">
      <t>ガイ</t>
    </rPh>
    <rPh sb="4" eb="5">
      <t>サク</t>
    </rPh>
    <rPh sb="6" eb="7">
      <t>ガイ</t>
    </rPh>
    <rPh sb="7" eb="8">
      <t>コウ</t>
    </rPh>
    <rPh sb="8" eb="10">
      <t>コウジ</t>
    </rPh>
    <phoneticPr fontId="4"/>
  </si>
  <si>
    <t>37：土木・造成工事</t>
    <rPh sb="3" eb="5">
      <t>ドボク</t>
    </rPh>
    <rPh sb="6" eb="8">
      <t>ゾウセイ</t>
    </rPh>
    <rPh sb="8" eb="10">
      <t>コウジ</t>
    </rPh>
    <phoneticPr fontId="4"/>
  </si>
  <si>
    <t>38：舗装工事</t>
    <rPh sb="3" eb="5">
      <t>ホソウ</t>
    </rPh>
    <rPh sb="5" eb="7">
      <t>コウジ</t>
    </rPh>
    <phoneticPr fontId="4"/>
  </si>
  <si>
    <t>39：工作物工事</t>
    <rPh sb="3" eb="6">
      <t>コウサクブツ</t>
    </rPh>
    <rPh sb="6" eb="8">
      <t>コウジ</t>
    </rPh>
    <phoneticPr fontId="4"/>
  </si>
  <si>
    <t>41：植栽工事</t>
    <rPh sb="3" eb="5">
      <t>ショクサイ</t>
    </rPh>
    <rPh sb="5" eb="7">
      <t>コウジ</t>
    </rPh>
    <phoneticPr fontId="4"/>
  </si>
  <si>
    <t>90：一括工事</t>
    <rPh sb="3" eb="5">
      <t>イッカツ</t>
    </rPh>
    <rPh sb="5" eb="7">
      <t>コウジ</t>
    </rPh>
    <phoneticPr fontId="4"/>
  </si>
  <si>
    <t>91：電気設備工事</t>
    <rPh sb="3" eb="5">
      <t>デンキ</t>
    </rPh>
    <rPh sb="5" eb="7">
      <t>セツビ</t>
    </rPh>
    <rPh sb="7" eb="9">
      <t>コウジ</t>
    </rPh>
    <phoneticPr fontId="4"/>
  </si>
  <si>
    <t>92：給排水衛生設備工事</t>
    <rPh sb="3" eb="4">
      <t>キュウ</t>
    </rPh>
    <rPh sb="4" eb="6">
      <t>ハイスイ</t>
    </rPh>
    <rPh sb="6" eb="8">
      <t>エイセイ</t>
    </rPh>
    <rPh sb="8" eb="10">
      <t>セツビ</t>
    </rPh>
    <rPh sb="10" eb="12">
      <t>コウジ</t>
    </rPh>
    <phoneticPr fontId="4"/>
  </si>
  <si>
    <t>93：浄化槽設備工事</t>
    <rPh sb="3" eb="6">
      <t>ジョウカソウ</t>
    </rPh>
    <rPh sb="6" eb="8">
      <t>セツビ</t>
    </rPh>
    <rPh sb="8" eb="10">
      <t>コウジ</t>
    </rPh>
    <phoneticPr fontId="4"/>
  </si>
  <si>
    <t>94：換気空調設備工事</t>
    <rPh sb="3" eb="5">
      <t>カンキ</t>
    </rPh>
    <rPh sb="5" eb="7">
      <t>クウチョウ</t>
    </rPh>
    <rPh sb="7" eb="9">
      <t>セツビ</t>
    </rPh>
    <rPh sb="9" eb="11">
      <t>コウジ</t>
    </rPh>
    <phoneticPr fontId="4"/>
  </si>
  <si>
    <t>95：厨房設備工事</t>
    <rPh sb="3" eb="5">
      <t>チュウボウ</t>
    </rPh>
    <rPh sb="5" eb="7">
      <t>セツビ</t>
    </rPh>
    <rPh sb="7" eb="9">
      <t>コウジ</t>
    </rPh>
    <phoneticPr fontId="4"/>
  </si>
  <si>
    <t>96：搬送設備工事</t>
    <rPh sb="3" eb="5">
      <t>ハンソウ</t>
    </rPh>
    <rPh sb="5" eb="7">
      <t>セツビ</t>
    </rPh>
    <rPh sb="7" eb="9">
      <t>コウジ</t>
    </rPh>
    <phoneticPr fontId="4"/>
  </si>
  <si>
    <t>97：その他設備工事</t>
    <rPh sb="5" eb="6">
      <t>タ</t>
    </rPh>
    <rPh sb="6" eb="8">
      <t>セツビ</t>
    </rPh>
    <rPh sb="8" eb="10">
      <t>コウジ</t>
    </rPh>
    <phoneticPr fontId="4"/>
  </si>
  <si>
    <t>99：現場経費</t>
    <rPh sb="5" eb="7">
      <t>ケイヒ</t>
    </rPh>
    <phoneticPr fontId="4"/>
  </si>
  <si>
    <t>税率</t>
    <rPh sb="0" eb="2">
      <t>ゼイリツ</t>
    </rPh>
    <phoneticPr fontId="4"/>
  </si>
  <si>
    <t>対象外</t>
    <rPh sb="0" eb="3">
      <t>タイショウガイ</t>
    </rPh>
    <phoneticPr fontId="4"/>
  </si>
  <si>
    <t>非課税</t>
    <rPh sb="0" eb="3">
      <t>ヒカゼイ</t>
    </rPh>
    <phoneticPr fontId="4"/>
  </si>
  <si>
    <t>[プルダウンリスト]</t>
    <phoneticPr fontId="4"/>
  </si>
  <si>
    <t>千葉　501　う　1234</t>
    <rPh sb="0" eb="2">
      <t>チバ</t>
    </rPh>
    <phoneticPr fontId="53"/>
  </si>
  <si>
    <t>綜建社使用欄</t>
    <rPh sb="0" eb="3">
      <t>ソウケンシャ</t>
    </rPh>
    <rPh sb="3" eb="5">
      <t>シヨウ</t>
    </rPh>
    <rPh sb="5" eb="6">
      <t>ラン</t>
    </rPh>
    <phoneticPr fontId="4"/>
  </si>
  <si>
    <t>月計</t>
    <rPh sb="0" eb="1">
      <t>ツキ</t>
    </rPh>
    <rPh sb="1" eb="2">
      <t>ケイ</t>
    </rPh>
    <phoneticPr fontId="4"/>
  </si>
  <si>
    <t>契約外費用詳細</t>
    <rPh sb="0" eb="2">
      <t>ケイヤク</t>
    </rPh>
    <rPh sb="2" eb="3">
      <t>ガイ</t>
    </rPh>
    <rPh sb="3" eb="5">
      <t>ヒヨウ</t>
    </rPh>
    <rPh sb="5" eb="7">
      <t>ショウサイ</t>
    </rPh>
    <phoneticPr fontId="4"/>
  </si>
  <si>
    <t>　　名称/内訳/商品名等</t>
    <rPh sb="2" eb="4">
      <t>メイショウ</t>
    </rPh>
    <rPh sb="5" eb="7">
      <t>ウチワケ</t>
    </rPh>
    <rPh sb="8" eb="11">
      <t>ショウヒンメイ</t>
    </rPh>
    <rPh sb="11" eb="12">
      <t>トウ</t>
    </rPh>
    <phoneticPr fontId="4"/>
  </si>
  <si>
    <t>高速・有料道路区間</t>
    <rPh sb="0" eb="2">
      <t>コウソク</t>
    </rPh>
    <rPh sb="3" eb="5">
      <t>ユウリョウ</t>
    </rPh>
    <rPh sb="5" eb="7">
      <t>ドウロ</t>
    </rPh>
    <rPh sb="7" eb="9">
      <t>クカン</t>
    </rPh>
    <phoneticPr fontId="4"/>
  </si>
  <si>
    <t>料金</t>
    <rPh sb="0" eb="2">
      <t>リョウキン</t>
    </rPh>
    <phoneticPr fontId="4"/>
  </si>
  <si>
    <t>２.　建設業務労働者就業機会確保事業の許可事業の業務</t>
    <rPh sb="24" eb="26">
      <t>ギョウム</t>
    </rPh>
    <phoneticPr fontId="4"/>
  </si>
  <si>
    <t>１． 労働者派遣法の適用除外業務を除く業務</t>
    <rPh sb="12" eb="14">
      <t>ジョガイ</t>
    </rPh>
    <rPh sb="17" eb="18">
      <t>ノゾ</t>
    </rPh>
    <rPh sb="19" eb="21">
      <t>ギョウム</t>
    </rPh>
    <phoneticPr fontId="4"/>
  </si>
  <si>
    <t>労働者派遣事業許可番号</t>
    <rPh sb="0" eb="3">
      <t>ロウドウシャ</t>
    </rPh>
    <rPh sb="3" eb="5">
      <t>ハケン</t>
    </rPh>
    <rPh sb="5" eb="7">
      <t>ジギョウ</t>
    </rPh>
    <rPh sb="7" eb="9">
      <t>キョカ</t>
    </rPh>
    <rPh sb="9" eb="11">
      <t>バンゴウ</t>
    </rPh>
    <phoneticPr fontId="4"/>
  </si>
  <si>
    <t>当座</t>
    <rPh sb="0" eb="2">
      <t>トウザ</t>
    </rPh>
    <phoneticPr fontId="4"/>
  </si>
  <si>
    <t>普通</t>
    <rPh sb="0" eb="2">
      <t>フツウ</t>
    </rPh>
    <phoneticPr fontId="4"/>
  </si>
  <si>
    <t>預金種目</t>
    <rPh sb="0" eb="2">
      <t>ヨキン</t>
    </rPh>
    <rPh sb="2" eb="4">
      <t>シュモク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</si>
</sst>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4">
    <numFmt numFmtId="5" formatCode="&quot;¥&quot;#,##0;&quot;¥&quot;\-#,##0"/>
    <numFmt numFmtId="6" formatCode="&quot;¥&quot;#,##0;[Red]&quot;¥&quot;\-#,##0"/>
    <numFmt numFmtId="42" formatCode="_ &quot;¥&quot;* #,##0_ ;_ &quot;¥&quot;* \-#,##0_ ;_ &quot;¥&quot;* &quot;-&quot;_ ;_ @_ "/>
    <numFmt numFmtId="41" formatCode="_ * #,##0_ ;_ * \-#,##0_ ;_ * &quot;-&quot;_ ;_ @_ "/>
    <numFmt numFmtId="176" formatCode="0.0_);[Red]\(0.0\)"/>
    <numFmt numFmtId="177" formatCode="h:mm;@"/>
    <numFmt numFmtId="178" formatCode="&quot;¥&quot;#,##0_);[Red]\(&quot;¥&quot;#,##0\)"/>
    <numFmt numFmtId="179" formatCode="0_ "/>
    <numFmt numFmtId="180" formatCode="#,##0_ "/>
    <numFmt numFmtId="181" formatCode="[h]:mm;@"/>
    <numFmt numFmtId="182" formatCode="0.0_ "/>
    <numFmt numFmtId="183" formatCode="[$-411]ggge&quot;年&quot;m&quot;月&quot;d&quot;日&quot;;@"/>
    <numFmt numFmtId="184" formatCode="[$-F800]dddd\,\ mmmm\ dd\,\ yyyy"/>
    <numFmt numFmtId="185" formatCode="m"/>
    <numFmt numFmtId="186" formatCode="d"/>
    <numFmt numFmtId="187" formatCode="aaa"/>
    <numFmt numFmtId="188" formatCode="yyyy/m/d;@"/>
    <numFmt numFmtId="189" formatCode="yyyy"/>
    <numFmt numFmtId="190" formatCode="[h]:mm"/>
    <numFmt numFmtId="191" formatCode="yyyy\-mm\-dd;@"/>
    <numFmt numFmtId="192" formatCode="m/d;@"/>
    <numFmt numFmtId="193" formatCode="#,##0.0_ "/>
    <numFmt numFmtId="194" formatCode="m&quot;月&quot;d&quot;日&quot;;@"/>
    <numFmt numFmtId="195" formatCode="m&quot;月&quot;"/>
    <numFmt numFmtId="196" formatCode="0_);[Red]\(0\)"/>
    <numFmt numFmtId="197" formatCode="#&quot;日&quot;"/>
    <numFmt numFmtId="198" formatCode="#,##0_);[Red]\(#,##0\)"/>
    <numFmt numFmtId="199" formatCode="#,###.###;[Red]\-#,###.###"/>
    <numFmt numFmtId="200" formatCode="#,###.#;[Red]\-#,###.#"/>
    <numFmt numFmtId="201" formatCode="#,###;[Red]\-#,###"/>
    <numFmt numFmtId="202" formatCode="#,##0.00_ ;[Red]\-#,##0.00\ "/>
    <numFmt numFmtId="203" formatCode="#,###.##;[Red]\-#,###.##"/>
    <numFmt numFmtId="204" formatCode="#,##0.0;[Red]\-#,##0.0"/>
    <numFmt numFmtId="205" formatCode="0,000;0,000.0000;"/>
  </numFmts>
  <fonts count="10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0"/>
      <name val="ＭＳ Ｐゴシック"/>
      <family val="3"/>
      <charset val="128"/>
    </font>
    <font>
      <sz val="8"/>
      <name val="ＭＳ Ｐゴシック"/>
      <family val="3"/>
      <charset val="128"/>
    </font>
    <font>
      <b/>
      <sz val="11"/>
      <name val="ＭＳ Ｐゴシック"/>
      <family val="3"/>
      <charset val="128"/>
    </font>
    <font>
      <sz val="11"/>
      <name val="ＭＳ Ｐゴシック"/>
      <family val="3"/>
      <charset val="128"/>
    </font>
    <font>
      <sz val="9"/>
      <name val="ＭＳ Ｐゴシック"/>
      <family val="3"/>
      <charset val="128"/>
    </font>
    <font>
      <b/>
      <sz val="12"/>
      <name val="ＭＳ Ｐゴシック"/>
      <family val="3"/>
      <charset val="128"/>
    </font>
    <font>
      <sz val="9"/>
      <color rgb="FFC00000"/>
      <name val="ＭＳ Ｐゴシック"/>
      <family val="3"/>
      <charset val="128"/>
    </font>
    <font>
      <sz val="10"/>
      <color rgb="FFFF5050"/>
      <name val="ＭＳ Ｐゴシック"/>
      <family val="3"/>
      <charset val="128"/>
    </font>
    <font>
      <sz val="10"/>
      <color theme="4"/>
      <name val="ＭＳ Ｐゴシック"/>
      <family val="3"/>
      <charset val="128"/>
    </font>
    <font>
      <sz val="11"/>
      <color theme="0" tint="-0.499984740745262"/>
      <name val="ＭＳ Ｐゴシック"/>
      <family val="3"/>
      <charset val="128"/>
    </font>
    <font>
      <b/>
      <sz val="16"/>
      <color theme="0" tint="-0.499984740745262"/>
      <name val="ＭＳ Ｐゴシック"/>
      <family val="3"/>
      <charset val="128"/>
    </font>
    <font>
      <sz val="9"/>
      <color theme="0" tint="-0.499984740745262"/>
      <name val="ＭＳ Ｐゴシック"/>
      <family val="3"/>
      <charset val="128"/>
    </font>
    <font>
      <sz val="10"/>
      <name val="HG丸ｺﾞｼｯｸM-PRO"/>
      <family val="3"/>
      <charset val="128"/>
    </font>
    <font>
      <b/>
      <sz val="12"/>
      <name val="HG丸ｺﾞｼｯｸM-PRO"/>
      <family val="3"/>
      <charset val="128"/>
    </font>
    <font>
      <b/>
      <sz val="16"/>
      <color theme="0"/>
      <name val="ＭＳ ゴシック"/>
      <family val="3"/>
      <charset val="128"/>
    </font>
    <font>
      <b/>
      <sz val="11"/>
      <color theme="0"/>
      <name val="ＭＳ ゴシック"/>
      <family val="3"/>
      <charset val="128"/>
    </font>
    <font>
      <sz val="11"/>
      <name val="ＭＳ ゴシック"/>
      <family val="3"/>
      <charset val="128"/>
    </font>
    <font>
      <sz val="10"/>
      <color theme="0" tint="-0.499984740745262"/>
      <name val="ＭＳ Ｐゴシック"/>
      <family val="3"/>
      <charset val="128"/>
    </font>
    <font>
      <b/>
      <sz val="9"/>
      <color theme="0" tint="-0.499984740745262"/>
      <name val="ＭＳ Ｐゴシック"/>
      <family val="3"/>
      <charset val="128"/>
    </font>
    <font>
      <sz val="10"/>
      <color rgb="FFFF7575"/>
      <name val="ＭＳ Ｐゴシック"/>
      <family val="3"/>
      <charset val="128"/>
    </font>
    <font>
      <sz val="8"/>
      <color theme="9" tint="-0.499984740745262"/>
      <name val="ＭＳ Ｐゴシック"/>
      <family val="3"/>
      <charset val="128"/>
    </font>
    <font>
      <sz val="10"/>
      <color theme="9" tint="-0.499984740745262"/>
      <name val="ＭＳ Ｐゴシック"/>
      <family val="3"/>
      <charset val="128"/>
    </font>
    <font>
      <sz val="9"/>
      <color theme="9" tint="-0.499984740745262"/>
      <name val="ＭＳ Ｐゴシック"/>
      <family val="3"/>
      <charset val="128"/>
    </font>
    <font>
      <b/>
      <sz val="9"/>
      <color theme="9" tint="-0.499984740745262"/>
      <name val="ＭＳ Ｐゴシック"/>
      <family val="3"/>
      <charset val="128"/>
    </font>
    <font>
      <sz val="11"/>
      <color theme="9" tint="-0.499984740745262"/>
      <name val="ＭＳ Ｐゴシック"/>
      <family val="3"/>
      <charset val="128"/>
    </font>
    <font>
      <sz val="9"/>
      <color indexed="81"/>
      <name val="MS P ゴシック"/>
      <family val="3"/>
      <charset val="128"/>
    </font>
    <font>
      <b/>
      <sz val="9"/>
      <color indexed="81"/>
      <name val="MS P ゴシック"/>
      <family val="3"/>
      <charset val="128"/>
    </font>
    <font>
      <sz val="9"/>
      <color indexed="10"/>
      <name val="MS P ゴシック"/>
      <family val="3"/>
      <charset val="128"/>
    </font>
    <font>
      <sz val="10"/>
      <color rgb="FF222222"/>
      <name val="メイリオ"/>
      <family val="3"/>
      <charset val="128"/>
    </font>
    <font>
      <sz val="12"/>
      <name val="メイリオ"/>
      <family val="3"/>
      <charset val="128"/>
    </font>
    <font>
      <sz val="10"/>
      <name val="メイリオ"/>
      <family val="3"/>
      <charset val="128"/>
    </font>
    <font>
      <sz val="11"/>
      <color indexed="10"/>
      <name val="ＭＳ Ｐゴシック"/>
      <family val="3"/>
      <charset val="128"/>
    </font>
    <font>
      <sz val="11"/>
      <color theme="0"/>
      <name val="ＭＳ Ｐゴシック"/>
      <family val="3"/>
      <charset val="128"/>
    </font>
    <font>
      <b/>
      <sz val="11"/>
      <name val="HG丸ｺﾞｼｯｸM-PRO"/>
      <family val="3"/>
      <charset val="128"/>
    </font>
    <font>
      <b/>
      <sz val="14"/>
      <name val="ＭＳ Ｐゴシック"/>
      <family val="3"/>
      <charset val="128"/>
    </font>
    <font>
      <b/>
      <sz val="11"/>
      <color rgb="FF0000FF"/>
      <name val="ＭＳ Ｐゴシック"/>
      <family val="3"/>
      <charset val="128"/>
    </font>
    <font>
      <sz val="10"/>
      <color rgb="FF0000FF"/>
      <name val="メイリオ"/>
      <family val="3"/>
      <charset val="128"/>
    </font>
    <font>
      <sz val="11"/>
      <color rgb="FFC00000"/>
      <name val="ＭＳ Ｐゴシック"/>
      <family val="3"/>
      <charset val="128"/>
    </font>
    <font>
      <sz val="11"/>
      <color rgb="FF0000FF"/>
      <name val="ＭＳ Ｐゴシック"/>
      <family val="3"/>
      <charset val="128"/>
    </font>
    <font>
      <sz val="10"/>
      <color rgb="FF0000FF"/>
      <name val="ＭＳ Ｐゴシック"/>
      <family val="3"/>
      <charset val="128"/>
    </font>
    <font>
      <sz val="11"/>
      <color theme="1"/>
      <name val="ＭＳ Ｐゴシック"/>
      <family val="3"/>
      <charset val="128"/>
    </font>
    <font>
      <b/>
      <sz val="11"/>
      <name val="ＭＳ ゴシック"/>
      <family val="3"/>
      <charset val="128"/>
    </font>
    <font>
      <sz val="11"/>
      <color rgb="FF808080"/>
      <name val="ＭＳ Ｐゴシック"/>
      <family val="3"/>
      <charset val="128"/>
    </font>
    <font>
      <u/>
      <sz val="11"/>
      <color theme="10"/>
      <name val="ＭＳ Ｐゴシック"/>
      <family val="3"/>
      <charset val="128"/>
    </font>
    <font>
      <sz val="9"/>
      <color rgb="FFC00000"/>
      <name val="メイリオ"/>
      <family val="3"/>
      <charset val="128"/>
    </font>
    <font>
      <sz val="9"/>
      <color rgb="FF0000FF"/>
      <name val="メイリオ"/>
      <family val="3"/>
      <charset val="128"/>
    </font>
    <font>
      <sz val="11"/>
      <color theme="1"/>
      <name val="BIZ UDPゴシック"/>
      <family val="3"/>
      <charset val="128"/>
    </font>
    <font>
      <sz val="16"/>
      <color theme="1"/>
      <name val="BIZ UDPゴシック"/>
      <family val="3"/>
      <charset val="128"/>
    </font>
    <font>
      <sz val="6"/>
      <name val="ＭＳ Ｐゴシック"/>
      <family val="2"/>
      <charset val="128"/>
      <scheme val="minor"/>
    </font>
    <font>
      <sz val="12"/>
      <color theme="1"/>
      <name val="BIZ UDPゴシック"/>
      <family val="3"/>
      <charset val="128"/>
    </font>
    <font>
      <sz val="8"/>
      <color theme="1"/>
      <name val="BIZ UDPゴシック"/>
      <family val="3"/>
      <charset val="128"/>
    </font>
    <font>
      <sz val="10"/>
      <color theme="1"/>
      <name val="BIZ UDPゴシック"/>
      <family val="3"/>
      <charset val="128"/>
    </font>
    <font>
      <sz val="14"/>
      <color theme="1"/>
      <name val="BIZ UDPゴシック"/>
      <family val="3"/>
      <charset val="128"/>
    </font>
    <font>
      <sz val="9"/>
      <color theme="1"/>
      <name val="BIZ UDPゴシック"/>
      <family val="3"/>
      <charset val="128"/>
    </font>
    <font>
      <sz val="10"/>
      <color rgb="FF0070C0"/>
      <name val="BIZ UDPゴシック"/>
      <family val="3"/>
      <charset val="128"/>
    </font>
    <font>
      <sz val="10"/>
      <name val="BIZ UDPゴシック"/>
      <family val="3"/>
      <charset val="128"/>
    </font>
    <font>
      <sz val="7"/>
      <color theme="1"/>
      <name val="BIZ UDPゴシック"/>
      <family val="3"/>
      <charset val="128"/>
    </font>
    <font>
      <sz val="10"/>
      <color rgb="FFC00000"/>
      <name val="ＭＳ Ｐゴシック"/>
      <family val="3"/>
      <charset val="128"/>
    </font>
    <font>
      <sz val="11"/>
      <color rgb="FFFF0000"/>
      <name val="ＭＳ Ｐゴシック"/>
      <family val="2"/>
      <charset val="128"/>
      <scheme val="minor"/>
    </font>
    <font>
      <sz val="12"/>
      <color theme="1"/>
      <name val="ＭＳ Ｐゴシック"/>
      <family val="3"/>
      <charset val="128"/>
      <scheme val="minor"/>
    </font>
    <font>
      <sz val="10"/>
      <color theme="1"/>
      <name val="ＭＳ Ｐゴシック"/>
      <family val="2"/>
      <charset val="128"/>
      <scheme val="minor"/>
    </font>
    <font>
      <sz val="8"/>
      <color theme="1"/>
      <name val="ＭＳ Ｐゴシック"/>
      <family val="2"/>
      <charset val="128"/>
      <scheme val="minor"/>
    </font>
    <font>
      <sz val="11"/>
      <color theme="1"/>
      <name val="ＭＳ Ｐゴシック"/>
      <family val="3"/>
      <charset val="128"/>
      <scheme val="minor"/>
    </font>
    <font>
      <b/>
      <sz val="11"/>
      <color theme="1"/>
      <name val="ＭＳ Ｐゴシック"/>
      <family val="3"/>
      <charset val="128"/>
      <scheme val="minor"/>
    </font>
    <font>
      <sz val="10"/>
      <color rgb="FFFF0000"/>
      <name val="ＭＳ Ｐゴシック"/>
      <family val="3"/>
      <charset val="128"/>
    </font>
    <font>
      <sz val="9"/>
      <color rgb="FFFF0000"/>
      <name val="ＭＳ Ｐゴシック"/>
      <family val="3"/>
      <charset val="128"/>
    </font>
    <font>
      <sz val="9"/>
      <color rgb="FF0070C0"/>
      <name val="ＭＳ Ｐゴシック"/>
      <family val="3"/>
      <charset val="128"/>
    </font>
    <font>
      <sz val="10"/>
      <color rgb="FF0070C0"/>
      <name val="ＭＳ Ｐゴシック"/>
      <family val="3"/>
      <charset val="128"/>
    </font>
    <font>
      <sz val="11"/>
      <name val="ＭＳ 明朝"/>
      <family val="1"/>
      <charset val="128"/>
    </font>
    <font>
      <sz val="22"/>
      <name val="ＭＳ 明朝"/>
      <family val="1"/>
      <charset val="128"/>
    </font>
    <font>
      <sz val="16"/>
      <name val="ＭＳ 明朝"/>
      <family val="1"/>
      <charset val="128"/>
    </font>
    <font>
      <sz val="12"/>
      <name val="ＭＳ 明朝"/>
      <family val="1"/>
      <charset val="128"/>
    </font>
    <font>
      <b/>
      <sz val="11"/>
      <name val="ＭＳ 明朝"/>
      <family val="1"/>
      <charset val="128"/>
    </font>
    <font>
      <b/>
      <sz val="18"/>
      <name val="ＭＳ 明朝"/>
      <family val="1"/>
      <charset val="128"/>
    </font>
    <font>
      <sz val="9"/>
      <name val="ＭＳ 明朝"/>
      <family val="1"/>
      <charset val="128"/>
    </font>
    <font>
      <sz val="10"/>
      <name val="ＭＳ 明朝"/>
      <family val="1"/>
      <charset val="128"/>
    </font>
    <font>
      <sz val="14"/>
      <name val="ＭＳ 明朝"/>
      <family val="1"/>
      <charset val="128"/>
    </font>
    <font>
      <b/>
      <sz val="16"/>
      <name val="ＭＳ 明朝"/>
      <family val="1"/>
      <charset val="128"/>
    </font>
    <font>
      <sz val="6"/>
      <name val="ＭＳ 明朝"/>
      <family val="1"/>
      <charset val="128"/>
    </font>
    <font>
      <b/>
      <sz val="11"/>
      <color indexed="10"/>
      <name val="ＭＳ Ｐゴシック"/>
      <family val="3"/>
      <charset val="128"/>
    </font>
    <font>
      <b/>
      <sz val="9"/>
      <color indexed="81"/>
      <name val="ＭＳ Ｐゴシック"/>
      <family val="3"/>
      <charset val="128"/>
    </font>
    <font>
      <sz val="9"/>
      <color indexed="81"/>
      <name val="ＭＳ Ｐゴシック"/>
      <family val="3"/>
      <charset val="128"/>
    </font>
    <font>
      <b/>
      <sz val="9"/>
      <color indexed="10"/>
      <name val="ＭＳ Ｐゴシック"/>
      <family val="3"/>
      <charset val="128"/>
    </font>
    <font>
      <sz val="9"/>
      <color indexed="10"/>
      <name val="ＭＳ Ｐゴシック"/>
      <family val="3"/>
      <charset val="128"/>
    </font>
    <font>
      <sz val="11"/>
      <name val="ＭＳ Ｐ明朝"/>
      <family val="1"/>
      <charset val="128"/>
    </font>
    <font>
      <b/>
      <sz val="11"/>
      <name val="ＭＳ Ｐ明朝"/>
      <family val="1"/>
      <charset val="128"/>
    </font>
    <font>
      <sz val="14"/>
      <name val="ＭＳ Ｐ明朝"/>
      <family val="1"/>
      <charset val="128"/>
    </font>
    <font>
      <sz val="10"/>
      <name val="ＭＳ Ｐ明朝"/>
      <family val="1"/>
      <charset val="128"/>
    </font>
    <font>
      <b/>
      <sz val="10"/>
      <name val="ＭＳ Ｐ明朝"/>
      <family val="1"/>
      <charset val="128"/>
    </font>
    <font>
      <b/>
      <sz val="12"/>
      <name val="ＭＳ Ｐ明朝"/>
      <family val="1"/>
      <charset val="128"/>
    </font>
    <font>
      <sz val="12"/>
      <name val="ＭＳ Ｐ明朝"/>
      <family val="1"/>
      <charset val="128"/>
    </font>
    <font>
      <sz val="8"/>
      <name val="ＭＳ Ｐ明朝"/>
      <family val="1"/>
      <charset val="128"/>
    </font>
    <font>
      <sz val="9"/>
      <name val="ＭＳ Ｐ明朝"/>
      <family val="1"/>
      <charset val="128"/>
    </font>
    <font>
      <b/>
      <sz val="14"/>
      <name val="ＭＳ Ｐ明朝"/>
      <family val="1"/>
      <charset val="128"/>
    </font>
    <font>
      <sz val="10"/>
      <color rgb="FFFF0000"/>
      <name val="ＭＳ Ｐ明朝"/>
      <family val="1"/>
      <charset val="128"/>
    </font>
    <font>
      <sz val="11"/>
      <color rgb="FFFF0000"/>
      <name val="ＭＳ Ｐ明朝"/>
      <family val="1"/>
      <charset val="128"/>
    </font>
    <font>
      <b/>
      <sz val="10"/>
      <name val="ＭＳ Ｐゴシック"/>
      <family val="3"/>
      <charset val="128"/>
    </font>
  </fonts>
  <fills count="18">
    <fill>
      <patternFill patternType="none"/>
    </fill>
    <fill>
      <patternFill patternType="gray125"/>
    </fill>
    <fill>
      <patternFill patternType="solid">
        <fgColor indexed="42"/>
        <bgColor indexed="64"/>
      </patternFill>
    </fill>
    <fill>
      <patternFill patternType="solid">
        <fgColor theme="2"/>
        <bgColor indexed="64"/>
      </patternFill>
    </fill>
    <fill>
      <patternFill patternType="solid">
        <fgColor theme="6" tint="0.79998168889431442"/>
        <bgColor indexed="64"/>
      </patternFill>
    </fill>
    <fill>
      <patternFill patternType="solid">
        <fgColor rgb="FFF8F8F2"/>
        <bgColor indexed="64"/>
      </patternFill>
    </fill>
    <fill>
      <patternFill patternType="solid">
        <fgColor theme="0" tint="-4.9989318521683403E-2"/>
        <bgColor indexed="64"/>
      </patternFill>
    </fill>
    <fill>
      <patternFill patternType="solid">
        <fgColor rgb="FFFFFFFF"/>
        <bgColor indexed="64"/>
      </patternFill>
    </fill>
    <fill>
      <patternFill patternType="solid">
        <fgColor theme="9" tint="0.59999389629810485"/>
        <bgColor indexed="64"/>
      </patternFill>
    </fill>
    <fill>
      <patternFill patternType="solid">
        <fgColor rgb="FFFCECC0"/>
        <bgColor indexed="64"/>
      </patternFill>
    </fill>
    <fill>
      <patternFill patternType="solid">
        <fgColor rgb="FFC5D9F1"/>
        <bgColor indexed="64"/>
      </patternFill>
    </fill>
    <fill>
      <patternFill patternType="solid">
        <fgColor indexed="46"/>
        <bgColor indexed="64"/>
      </patternFill>
    </fill>
    <fill>
      <patternFill patternType="solid">
        <fgColor rgb="FFFFEEB7"/>
        <bgColor indexed="64"/>
      </patternFill>
    </fill>
    <fill>
      <patternFill patternType="solid">
        <fgColor theme="4" tint="0.79998168889431442"/>
        <bgColor indexed="64"/>
      </patternFill>
    </fill>
    <fill>
      <patternFill patternType="solid">
        <fgColor rgb="FFF9F9F9"/>
        <bgColor indexed="64"/>
      </patternFill>
    </fill>
    <fill>
      <patternFill patternType="solid">
        <fgColor indexed="10"/>
        <bgColor indexed="64"/>
      </patternFill>
    </fill>
    <fill>
      <patternFill patternType="solid">
        <fgColor indexed="22"/>
        <bgColor indexed="64"/>
      </patternFill>
    </fill>
    <fill>
      <patternFill patternType="solid">
        <fgColor rgb="FFF6F5EE"/>
        <bgColor indexed="64"/>
      </patternFill>
    </fill>
  </fills>
  <borders count="132">
    <border>
      <left/>
      <right/>
      <top/>
      <bottom/>
      <diagonal/>
    </border>
    <border>
      <left style="thin">
        <color indexed="64"/>
      </left>
      <right/>
      <top style="thin">
        <color indexed="64"/>
      </top>
      <bottom style="hair">
        <color indexed="64"/>
      </bottom>
      <diagonal/>
    </border>
    <border>
      <left style="dotted">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style="dotted">
        <color indexed="64"/>
      </right>
      <top style="thin">
        <color indexed="64"/>
      </top>
      <bottom style="hair">
        <color indexed="64"/>
      </bottom>
      <diagonal/>
    </border>
    <border>
      <left style="thin">
        <color indexed="64"/>
      </left>
      <right style="thin">
        <color indexed="64"/>
      </right>
      <top/>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bottom/>
      <diagonal/>
    </border>
    <border>
      <left style="hair">
        <color indexed="64"/>
      </left>
      <right style="thin">
        <color indexed="64"/>
      </right>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thin">
        <color indexed="64"/>
      </bottom>
      <diagonal/>
    </border>
    <border>
      <left style="hair">
        <color auto="1"/>
      </left>
      <right style="hair">
        <color auto="1"/>
      </right>
      <top style="hair">
        <color auto="1"/>
      </top>
      <bottom style="hair">
        <color auto="1"/>
      </bottom>
      <diagonal/>
    </border>
    <border>
      <left/>
      <right/>
      <top style="hair">
        <color indexed="64"/>
      </top>
      <bottom/>
      <diagonal/>
    </border>
    <border>
      <left style="dotted">
        <color indexed="64"/>
      </left>
      <right/>
      <top style="hair">
        <color indexed="64"/>
      </top>
      <bottom/>
      <diagonal/>
    </border>
    <border>
      <left/>
      <right style="dotted">
        <color indexed="64"/>
      </right>
      <top/>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auto="1"/>
      </left>
      <right style="hair">
        <color auto="1"/>
      </right>
      <top style="thin">
        <color auto="1"/>
      </top>
      <bottom style="hair">
        <color auto="1"/>
      </bottom>
      <diagonal/>
    </border>
    <border>
      <left style="hair">
        <color auto="1"/>
      </left>
      <right style="hair">
        <color auto="1"/>
      </right>
      <top style="hair">
        <color auto="1"/>
      </top>
      <bottom style="thin">
        <color auto="1"/>
      </bottom>
      <diagonal/>
    </border>
    <border>
      <left/>
      <right/>
      <top style="dashed">
        <color auto="1"/>
      </top>
      <bottom/>
      <diagonal/>
    </border>
    <border>
      <left/>
      <right style="dashed">
        <color auto="1"/>
      </right>
      <top style="dashed">
        <color auto="1"/>
      </top>
      <bottom/>
      <diagonal/>
    </border>
    <border>
      <left style="dashed">
        <color auto="1"/>
      </left>
      <right/>
      <top/>
      <bottom/>
      <diagonal/>
    </border>
    <border>
      <left/>
      <right style="dashed">
        <color auto="1"/>
      </right>
      <top/>
      <bottom/>
      <diagonal/>
    </border>
    <border>
      <left style="dashed">
        <color auto="1"/>
      </left>
      <right/>
      <top style="dashed">
        <color auto="1"/>
      </top>
      <bottom style="dashed">
        <color auto="1"/>
      </bottom>
      <diagonal/>
    </border>
    <border>
      <left/>
      <right/>
      <top style="dashed">
        <color auto="1"/>
      </top>
      <bottom style="dashed">
        <color auto="1"/>
      </bottom>
      <diagonal/>
    </border>
    <border>
      <left/>
      <right style="dashed">
        <color auto="1"/>
      </right>
      <top style="dashed">
        <color auto="1"/>
      </top>
      <bottom style="dashed">
        <color auto="1"/>
      </bottom>
      <diagonal/>
    </border>
    <border>
      <left style="hair">
        <color indexed="64"/>
      </left>
      <right style="hair">
        <color indexed="64"/>
      </right>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dashed">
        <color auto="1"/>
      </left>
      <right style="thin">
        <color indexed="64"/>
      </right>
      <top/>
      <bottom/>
      <diagonal/>
    </border>
    <border>
      <left style="thin">
        <color indexed="64"/>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hair">
        <color indexed="64"/>
      </top>
      <bottom style="hair">
        <color indexed="64"/>
      </bottom>
      <diagonal/>
    </border>
    <border>
      <left style="thin">
        <color indexed="64"/>
      </left>
      <right/>
      <top/>
      <bottom style="hair">
        <color indexed="64"/>
      </bottom>
      <diagonal/>
    </border>
    <border>
      <left style="thin">
        <color indexed="64"/>
      </left>
      <right style="hair">
        <color indexed="64"/>
      </right>
      <top/>
      <bottom style="hair">
        <color indexed="64"/>
      </bottom>
      <diagonal/>
    </border>
    <border>
      <left style="hair">
        <color auto="1"/>
      </left>
      <right style="hair">
        <color auto="1"/>
      </right>
      <top/>
      <bottom style="hair">
        <color auto="1"/>
      </bottom>
      <diagonal/>
    </border>
    <border>
      <left style="hair">
        <color indexed="64"/>
      </left>
      <right style="thin">
        <color indexed="64"/>
      </right>
      <top/>
      <bottom style="hair">
        <color indexed="64"/>
      </bottom>
      <diagonal/>
    </border>
    <border>
      <left/>
      <right style="thin">
        <color indexed="64"/>
      </right>
      <top style="thin">
        <color indexed="64"/>
      </top>
      <bottom style="thin">
        <color indexed="64"/>
      </bottom>
      <diagonal/>
    </border>
    <border>
      <left style="dashed">
        <color indexed="64"/>
      </left>
      <right style="hair">
        <color indexed="64"/>
      </right>
      <top style="hair">
        <color indexed="64"/>
      </top>
      <bottom style="dashed">
        <color indexed="64"/>
      </bottom>
      <diagonal/>
    </border>
    <border>
      <left style="hair">
        <color indexed="64"/>
      </left>
      <right style="hair">
        <color indexed="64"/>
      </right>
      <top style="hair">
        <color indexed="64"/>
      </top>
      <bottom style="dashed">
        <color indexed="64"/>
      </bottom>
      <diagonal/>
    </border>
    <border>
      <left style="dashed">
        <color indexed="64"/>
      </left>
      <right style="hair">
        <color indexed="64"/>
      </right>
      <top/>
      <bottom style="hair">
        <color indexed="64"/>
      </bottom>
      <diagonal/>
    </border>
    <border>
      <left style="hair">
        <color indexed="64"/>
      </left>
      <right/>
      <top style="dashed">
        <color indexed="64"/>
      </top>
      <bottom style="dashed">
        <color indexed="64"/>
      </bottom>
      <diagonal/>
    </border>
    <border>
      <left style="hair">
        <color indexed="64"/>
      </left>
      <right/>
      <top/>
      <bottom style="hair">
        <color indexed="64"/>
      </bottom>
      <diagonal/>
    </border>
    <border>
      <left style="hair">
        <color indexed="64"/>
      </left>
      <right/>
      <top style="hair">
        <color indexed="64"/>
      </top>
      <bottom style="dashed">
        <color indexed="64"/>
      </bottom>
      <diagonal/>
    </border>
    <border>
      <left style="hair">
        <color indexed="64"/>
      </left>
      <right/>
      <top style="hair">
        <color indexed="64"/>
      </top>
      <bottom style="hair">
        <color indexed="64"/>
      </bottom>
      <diagonal/>
    </border>
    <border>
      <left style="dashed">
        <color indexed="64"/>
      </left>
      <right style="dashed">
        <color indexed="64"/>
      </right>
      <top style="dashed">
        <color auto="1"/>
      </top>
      <bottom style="hair">
        <color indexed="64"/>
      </bottom>
      <diagonal/>
    </border>
    <border>
      <left style="dashed">
        <color indexed="64"/>
      </left>
      <right style="dashed">
        <color indexed="64"/>
      </right>
      <top style="hair">
        <color indexed="64"/>
      </top>
      <bottom style="hair">
        <color indexed="64"/>
      </bottom>
      <diagonal/>
    </border>
    <border>
      <left style="dashed">
        <color indexed="64"/>
      </left>
      <right style="dashed">
        <color indexed="64"/>
      </right>
      <top style="hair">
        <color indexed="64"/>
      </top>
      <bottom style="dashed">
        <color indexed="64"/>
      </bottom>
      <diagonal/>
    </border>
    <border>
      <left/>
      <right style="hair">
        <color indexed="64"/>
      </right>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dashed">
        <color indexed="64"/>
      </bottom>
      <diagonal/>
    </border>
    <border>
      <left/>
      <right style="dashed">
        <color indexed="64"/>
      </right>
      <top style="hair">
        <color indexed="64"/>
      </top>
      <bottom style="dashed">
        <color indexed="64"/>
      </bottom>
      <diagonal/>
    </border>
    <border>
      <left/>
      <right style="dashed">
        <color indexed="64"/>
      </right>
      <top/>
      <bottom style="hair">
        <color indexed="64"/>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rgb="FF4F81BD"/>
      </left>
      <right style="thin">
        <color rgb="FF4F81BD"/>
      </right>
      <top style="thin">
        <color rgb="FF4F81BD"/>
      </top>
      <bottom style="thin">
        <color rgb="FF4F81BD"/>
      </bottom>
      <diagonal/>
    </border>
    <border>
      <left/>
      <right style="thin">
        <color rgb="FF000000"/>
      </right>
      <top style="thin">
        <color rgb="FF000000"/>
      </top>
      <bottom style="thin">
        <color rgb="FF000000"/>
      </bottom>
      <diagonal/>
    </border>
    <border>
      <left style="hair">
        <color indexed="64"/>
      </left>
      <right style="hair">
        <color indexed="64"/>
      </right>
      <top style="thin">
        <color indexed="64"/>
      </top>
      <bottom style="thin">
        <color indexed="64"/>
      </bottom>
      <diagonal/>
    </border>
    <border>
      <left/>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right/>
      <top/>
      <bottom style="double">
        <color indexed="64"/>
      </bottom>
      <diagonal/>
    </border>
    <border>
      <left/>
      <right style="thin">
        <color rgb="FF4F81BD"/>
      </right>
      <top style="thin">
        <color rgb="FF4F81BD"/>
      </top>
      <bottom style="thin">
        <color rgb="FF4F81BD"/>
      </bottom>
      <diagonal/>
    </border>
    <border>
      <left/>
      <right style="thin">
        <color indexed="64"/>
      </right>
      <top/>
      <bottom/>
      <diagonal/>
    </border>
    <border>
      <left style="thin">
        <color indexed="64"/>
      </left>
      <right/>
      <top style="thin">
        <color indexed="64"/>
      </top>
      <bottom/>
      <diagonal/>
    </border>
    <border>
      <left/>
      <right/>
      <top style="dashed">
        <color indexed="64"/>
      </top>
      <bottom style="thin">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double">
        <color indexed="64"/>
      </top>
      <bottom style="dashed">
        <color indexed="64"/>
      </bottom>
      <diagonal/>
    </border>
    <border>
      <left/>
      <right/>
      <top style="double">
        <color indexed="64"/>
      </top>
      <bottom style="dashed">
        <color indexed="64"/>
      </bottom>
      <diagonal/>
    </border>
    <border>
      <left/>
      <right style="thin">
        <color indexed="64"/>
      </right>
      <top style="double">
        <color indexed="64"/>
      </top>
      <bottom style="dashed">
        <color indexed="64"/>
      </bottom>
      <diagonal/>
    </border>
    <border>
      <left style="thin">
        <color indexed="64"/>
      </left>
      <right/>
      <top style="dotted">
        <color indexed="64"/>
      </top>
      <bottom/>
      <diagonal/>
    </border>
    <border>
      <left/>
      <right style="thin">
        <color indexed="64"/>
      </right>
      <top style="dotted">
        <color indexed="64"/>
      </top>
      <bottom/>
      <diagonal/>
    </border>
    <border>
      <left style="thin">
        <color indexed="64"/>
      </left>
      <right/>
      <top style="dashed">
        <color indexed="64"/>
      </top>
      <bottom/>
      <diagonal/>
    </border>
    <border>
      <left/>
      <right style="thin">
        <color indexed="64"/>
      </right>
      <top style="dashed">
        <color indexed="64"/>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style="hair">
        <color indexed="64"/>
      </right>
      <top/>
      <bottom style="thin">
        <color indexed="64"/>
      </bottom>
      <diagonal/>
    </border>
    <border>
      <left style="hair">
        <color indexed="64"/>
      </left>
      <right style="hair">
        <color indexed="64"/>
      </right>
      <top/>
      <bottom/>
      <diagonal/>
    </border>
    <border>
      <left style="dotted">
        <color indexed="64"/>
      </left>
      <right style="dotted">
        <color indexed="64"/>
      </right>
      <top style="thin">
        <color indexed="64"/>
      </top>
      <bottom style="hair">
        <color indexed="64"/>
      </bottom>
      <diagonal/>
    </border>
    <border>
      <left style="dotted">
        <color indexed="64"/>
      </left>
      <right style="dotted">
        <color indexed="64"/>
      </right>
      <top style="hair">
        <color indexed="64"/>
      </top>
      <bottom/>
      <diagonal/>
    </border>
    <border>
      <left/>
      <right style="hair">
        <color indexed="64"/>
      </right>
      <top/>
      <bottom/>
      <diagonal/>
    </border>
    <border>
      <left style="hair">
        <color indexed="64"/>
      </left>
      <right style="hair">
        <color indexed="64"/>
      </right>
      <top style="thin">
        <color indexed="64"/>
      </top>
      <bottom/>
      <diagonal/>
    </border>
    <border>
      <left/>
      <right style="hair">
        <color indexed="64"/>
      </right>
      <top style="dashed">
        <color indexed="64"/>
      </top>
      <bottom style="dashed">
        <color indexed="64"/>
      </bottom>
      <diagonal/>
    </border>
    <border>
      <left/>
      <right style="hair">
        <color auto="1"/>
      </right>
      <top style="thin">
        <color indexed="64"/>
      </top>
      <bottom style="hair">
        <color auto="1"/>
      </bottom>
      <diagonal/>
    </border>
    <border>
      <left/>
      <right style="hair">
        <color auto="1"/>
      </right>
      <top style="hair">
        <color indexed="64"/>
      </top>
      <bottom/>
      <diagonal/>
    </border>
    <border>
      <left/>
      <right/>
      <top/>
      <bottom style="hair">
        <color indexed="64"/>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style="hair">
        <color indexed="64"/>
      </left>
      <right/>
      <top style="thin">
        <color indexed="64"/>
      </top>
      <bottom style="hair">
        <color indexed="64"/>
      </bottom>
      <diagonal/>
    </border>
    <border>
      <left style="hair">
        <color indexed="64"/>
      </left>
      <right/>
      <top style="hair">
        <color indexed="64"/>
      </top>
      <bottom/>
      <diagonal/>
    </border>
    <border>
      <left style="hair">
        <color indexed="64"/>
      </left>
      <right/>
      <top/>
      <bottom style="thin">
        <color indexed="64"/>
      </bottom>
      <diagonal/>
    </border>
  </borders>
  <cellStyleXfs count="11">
    <xf numFmtId="0" fontId="0" fillId="0" borderId="0"/>
    <xf numFmtId="38" fontId="8" fillId="0" borderId="0" applyFont="0" applyFill="0" applyBorder="0" applyAlignment="0" applyProtection="0">
      <alignment vertical="center"/>
    </xf>
    <xf numFmtId="0" fontId="8" fillId="0" borderId="0">
      <alignment vertical="center"/>
    </xf>
    <xf numFmtId="0" fontId="3" fillId="0" borderId="0"/>
    <xf numFmtId="0" fontId="3" fillId="0" borderId="0">
      <alignment vertical="center"/>
    </xf>
    <xf numFmtId="0" fontId="48" fillId="0" borderId="0" applyNumberFormat="0" applyFill="0" applyBorder="0" applyAlignment="0" applyProtection="0"/>
    <xf numFmtId="0" fontId="2" fillId="0" borderId="0">
      <alignment vertical="center"/>
    </xf>
    <xf numFmtId="0" fontId="3" fillId="0" borderId="0">
      <alignment vertical="center"/>
    </xf>
    <xf numFmtId="0" fontId="1" fillId="0" borderId="0">
      <alignment vertical="center"/>
    </xf>
    <xf numFmtId="38" fontId="3" fillId="0" borderId="0" applyFont="0" applyFill="0" applyBorder="0" applyAlignment="0" applyProtection="0"/>
    <xf numFmtId="0" fontId="48" fillId="0" borderId="0" applyNumberFormat="0" applyFill="0" applyBorder="0" applyAlignment="0" applyProtection="0"/>
  </cellStyleXfs>
  <cellXfs count="1134">
    <xf numFmtId="0" fontId="0" fillId="0" borderId="0" xfId="0"/>
    <xf numFmtId="0" fontId="5" fillId="0" borderId="0" xfId="0" applyFont="1"/>
    <xf numFmtId="0" fontId="5" fillId="0" borderId="0" xfId="0" applyFont="1" applyAlignment="1">
      <alignment horizontal="center"/>
    </xf>
    <xf numFmtId="176" fontId="5" fillId="0" borderId="0" xfId="0" applyNumberFormat="1" applyFont="1" applyAlignment="1">
      <alignment horizontal="right"/>
    </xf>
    <xf numFmtId="176" fontId="5" fillId="0" borderId="0" xfId="0" applyNumberFormat="1" applyFont="1" applyAlignment="1">
      <alignment horizontal="center"/>
    </xf>
    <xf numFmtId="5" fontId="0" fillId="0" borderId="0" xfId="0" applyNumberFormat="1"/>
    <xf numFmtId="0" fontId="3" fillId="0" borderId="0" xfId="0" applyFont="1"/>
    <xf numFmtId="0" fontId="0" fillId="3" borderId="0" xfId="0" applyFill="1" applyProtection="1">
      <protection hidden="1"/>
    </xf>
    <xf numFmtId="0" fontId="0" fillId="0" borderId="0" xfId="0" applyAlignment="1">
      <alignment horizontal="center"/>
    </xf>
    <xf numFmtId="180" fontId="0" fillId="0" borderId="0" xfId="0" applyNumberFormat="1"/>
    <xf numFmtId="178" fontId="5" fillId="3" borderId="0" xfId="0" applyNumberFormat="1" applyFont="1" applyFill="1" applyAlignment="1" applyProtection="1">
      <alignment horizontal="right"/>
      <protection locked="0" hidden="1"/>
    </xf>
    <xf numFmtId="0" fontId="5" fillId="0" borderId="0" xfId="0" applyFont="1" applyAlignment="1" applyProtection="1">
      <alignment horizontal="left" indent="1"/>
      <protection locked="0" hidden="1"/>
    </xf>
    <xf numFmtId="0" fontId="0" fillId="0" borderId="0" xfId="0" applyProtection="1">
      <protection hidden="1"/>
    </xf>
    <xf numFmtId="0" fontId="14" fillId="0" borderId="0" xfId="0" applyFont="1" applyProtection="1">
      <protection hidden="1"/>
    </xf>
    <xf numFmtId="5" fontId="19" fillId="3" borderId="0" xfId="0" applyNumberFormat="1" applyFont="1" applyFill="1" applyAlignment="1" applyProtection="1">
      <alignment vertical="center"/>
      <protection hidden="1"/>
    </xf>
    <xf numFmtId="0" fontId="5" fillId="0" borderId="0" xfId="0" applyFont="1" applyAlignment="1" applyProtection="1">
      <alignment horizontal="center"/>
      <protection hidden="1"/>
    </xf>
    <xf numFmtId="0" fontId="6" fillId="0" borderId="0" xfId="0" applyFont="1" applyAlignment="1" applyProtection="1">
      <alignment vertical="center"/>
      <protection hidden="1"/>
    </xf>
    <xf numFmtId="0" fontId="0" fillId="0" borderId="50" xfId="0" applyBorder="1" applyProtection="1">
      <protection hidden="1"/>
    </xf>
    <xf numFmtId="0" fontId="5" fillId="3" borderId="0" xfId="0" applyFont="1" applyFill="1" applyAlignment="1" applyProtection="1">
      <alignment vertical="center" wrapText="1"/>
      <protection hidden="1"/>
    </xf>
    <xf numFmtId="0" fontId="14" fillId="0" borderId="0" xfId="0" applyFont="1" applyAlignment="1" applyProtection="1">
      <alignment horizontal="center"/>
      <protection hidden="1"/>
    </xf>
    <xf numFmtId="177" fontId="16" fillId="0" borderId="0" xfId="0" applyNumberFormat="1" applyFont="1" applyAlignment="1" applyProtection="1">
      <alignment horizontal="center"/>
      <protection hidden="1"/>
    </xf>
    <xf numFmtId="5" fontId="14" fillId="0" borderId="0" xfId="0" applyNumberFormat="1" applyFont="1" applyAlignment="1" applyProtection="1">
      <alignment horizontal="center"/>
      <protection hidden="1"/>
    </xf>
    <xf numFmtId="0" fontId="0" fillId="0" borderId="0" xfId="0" applyAlignment="1">
      <alignment horizontal="center" vertical="center"/>
    </xf>
    <xf numFmtId="0" fontId="14" fillId="6" borderId="65" xfId="0" applyFont="1" applyFill="1" applyBorder="1" applyAlignment="1">
      <alignment horizontal="center"/>
    </xf>
    <xf numFmtId="0" fontId="14" fillId="6" borderId="78" xfId="0" applyFont="1" applyFill="1" applyBorder="1" applyAlignment="1">
      <alignment horizontal="center"/>
    </xf>
    <xf numFmtId="0" fontId="14" fillId="6" borderId="75" xfId="0" applyFont="1" applyFill="1" applyBorder="1"/>
    <xf numFmtId="5" fontId="5" fillId="6" borderId="52" xfId="0" applyNumberFormat="1" applyFont="1" applyFill="1" applyBorder="1" applyAlignment="1" applyProtection="1">
      <alignment vertical="center" wrapText="1"/>
      <protection hidden="1"/>
    </xf>
    <xf numFmtId="5" fontId="22" fillId="6" borderId="53" xfId="0" applyNumberFormat="1" applyFont="1" applyFill="1" applyBorder="1" applyAlignment="1" applyProtection="1">
      <alignment horizontal="center" vertical="center"/>
      <protection hidden="1"/>
    </xf>
    <xf numFmtId="0" fontId="16" fillId="6" borderId="53" xfId="0" applyFont="1" applyFill="1" applyBorder="1" applyAlignment="1" applyProtection="1">
      <alignment horizontal="center" vertical="center" shrinkToFit="1"/>
      <protection hidden="1"/>
    </xf>
    <xf numFmtId="0" fontId="23" fillId="6" borderId="53" xfId="0" applyFont="1" applyFill="1" applyBorder="1" applyAlignment="1" applyProtection="1">
      <alignment horizontal="center" vertical="center" shrinkToFit="1"/>
      <protection hidden="1"/>
    </xf>
    <xf numFmtId="0" fontId="14" fillId="6" borderId="53" xfId="0" applyFont="1" applyFill="1" applyBorder="1" applyAlignment="1" applyProtection="1">
      <alignment horizontal="left" indent="1"/>
      <protection hidden="1"/>
    </xf>
    <xf numFmtId="0" fontId="0" fillId="6" borderId="54" xfId="0" applyFill="1" applyBorder="1" applyAlignment="1" applyProtection="1">
      <alignment horizontal="left" indent="1"/>
      <protection hidden="1"/>
    </xf>
    <xf numFmtId="0" fontId="14" fillId="6" borderId="53" xfId="0" applyFont="1" applyFill="1" applyBorder="1" applyAlignment="1" applyProtection="1">
      <alignment horizontal="center" vertical="center"/>
      <protection hidden="1"/>
    </xf>
    <xf numFmtId="0" fontId="35" fillId="4" borderId="85" xfId="0" applyFont="1" applyFill="1" applyBorder="1" applyAlignment="1">
      <alignment horizontal="center" vertical="center"/>
    </xf>
    <xf numFmtId="0" fontId="35" fillId="4" borderId="86" xfId="0" applyFont="1" applyFill="1" applyBorder="1" applyAlignment="1">
      <alignment horizontal="center" vertical="center"/>
    </xf>
    <xf numFmtId="0" fontId="3" fillId="0" borderId="0" xfId="3"/>
    <xf numFmtId="0" fontId="3" fillId="0" borderId="0" xfId="3" applyProtection="1">
      <protection hidden="1"/>
    </xf>
    <xf numFmtId="0" fontId="7" fillId="0" borderId="0" xfId="3" applyFont="1" applyProtection="1">
      <protection hidden="1"/>
    </xf>
    <xf numFmtId="189" fontId="7" fillId="0" borderId="0" xfId="3" applyNumberFormat="1" applyFont="1" applyProtection="1">
      <protection hidden="1"/>
    </xf>
    <xf numFmtId="0" fontId="38" fillId="0" borderId="0" xfId="3" applyFont="1" applyProtection="1">
      <protection hidden="1"/>
    </xf>
    <xf numFmtId="0" fontId="39" fillId="0" borderId="0" xfId="3" applyFont="1" applyAlignment="1" applyProtection="1">
      <alignment horizontal="center" vertical="center" shrinkToFit="1"/>
      <protection hidden="1"/>
    </xf>
    <xf numFmtId="0" fontId="7" fillId="0" borderId="0" xfId="3" applyFont="1" applyAlignment="1" applyProtection="1">
      <alignment horizontal="center" vertical="center"/>
      <protection hidden="1"/>
    </xf>
    <xf numFmtId="185" fontId="37" fillId="0" borderId="0" xfId="3" applyNumberFormat="1" applyFont="1" applyProtection="1">
      <protection hidden="1"/>
    </xf>
    <xf numFmtId="0" fontId="37" fillId="0" borderId="0" xfId="3" applyFont="1" applyProtection="1">
      <protection hidden="1"/>
    </xf>
    <xf numFmtId="0" fontId="36" fillId="4" borderId="41" xfId="3" applyFont="1" applyFill="1" applyBorder="1" applyProtection="1">
      <protection hidden="1"/>
    </xf>
    <xf numFmtId="0" fontId="3" fillId="4" borderId="87" xfId="3" applyFill="1" applyBorder="1" applyProtection="1">
      <protection hidden="1"/>
    </xf>
    <xf numFmtId="0" fontId="3" fillId="4" borderId="36" xfId="3" applyFill="1" applyBorder="1" applyProtection="1">
      <protection hidden="1"/>
    </xf>
    <xf numFmtId="0" fontId="5" fillId="2" borderId="41" xfId="3" applyFont="1" applyFill="1" applyBorder="1" applyAlignment="1" applyProtection="1">
      <alignment horizontal="center"/>
      <protection hidden="1"/>
    </xf>
    <xf numFmtId="0" fontId="35" fillId="4" borderId="86" xfId="4" applyFont="1" applyFill="1" applyBorder="1" applyAlignment="1" applyProtection="1">
      <alignment horizontal="center" vertical="center"/>
      <protection hidden="1"/>
    </xf>
    <xf numFmtId="186" fontId="3" fillId="0" borderId="14" xfId="3" applyNumberFormat="1" applyBorder="1" applyAlignment="1" applyProtection="1">
      <alignment horizontal="center"/>
      <protection hidden="1"/>
    </xf>
    <xf numFmtId="186" fontId="3" fillId="0" borderId="46" xfId="3" applyNumberFormat="1" applyBorder="1" applyAlignment="1" applyProtection="1">
      <alignment horizontal="center"/>
      <protection hidden="1"/>
    </xf>
    <xf numFmtId="186" fontId="3" fillId="9" borderId="15" xfId="3" applyNumberFormat="1" applyFill="1" applyBorder="1" applyAlignment="1" applyProtection="1">
      <alignment horizontal="center"/>
      <protection hidden="1"/>
    </xf>
    <xf numFmtId="0" fontId="3" fillId="0" borderId="14" xfId="3" applyBorder="1" applyAlignment="1" applyProtection="1">
      <alignment horizontal="center"/>
      <protection hidden="1"/>
    </xf>
    <xf numFmtId="20" fontId="3" fillId="0" borderId="0" xfId="3" applyNumberFormat="1" applyProtection="1">
      <protection hidden="1"/>
    </xf>
    <xf numFmtId="49" fontId="3" fillId="0" borderId="0" xfId="3" applyNumberFormat="1" applyProtection="1">
      <protection hidden="1"/>
    </xf>
    <xf numFmtId="186" fontId="3" fillId="0" borderId="12" xfId="3" applyNumberFormat="1" applyBorder="1" applyAlignment="1" applyProtection="1">
      <alignment horizontal="center"/>
      <protection hidden="1"/>
    </xf>
    <xf numFmtId="186" fontId="3" fillId="0" borderId="37" xfId="3" applyNumberFormat="1" applyBorder="1" applyAlignment="1" applyProtection="1">
      <alignment horizontal="center"/>
      <protection hidden="1"/>
    </xf>
    <xf numFmtId="186" fontId="3" fillId="9" borderId="16" xfId="3" applyNumberFormat="1" applyFill="1" applyBorder="1" applyAlignment="1" applyProtection="1">
      <alignment horizontal="center"/>
      <protection hidden="1"/>
    </xf>
    <xf numFmtId="186" fontId="3" fillId="0" borderId="16" xfId="3" applyNumberFormat="1" applyBorder="1" applyAlignment="1" applyProtection="1">
      <alignment horizontal="center"/>
      <protection hidden="1"/>
    </xf>
    <xf numFmtId="0" fontId="3" fillId="0" borderId="12" xfId="3" applyBorder="1" applyAlignment="1" applyProtection="1">
      <alignment horizontal="center"/>
      <protection hidden="1"/>
    </xf>
    <xf numFmtId="49" fontId="0" fillId="0" borderId="0" xfId="3" applyNumberFormat="1" applyFont="1" applyProtection="1">
      <protection hidden="1"/>
    </xf>
    <xf numFmtId="186" fontId="3" fillId="0" borderId="13" xfId="3" applyNumberFormat="1" applyBorder="1" applyAlignment="1" applyProtection="1">
      <alignment horizontal="center"/>
      <protection hidden="1"/>
    </xf>
    <xf numFmtId="186" fontId="3" fillId="0" borderId="47" xfId="3" applyNumberFormat="1" applyBorder="1" applyAlignment="1" applyProtection="1">
      <alignment horizontal="center"/>
      <protection hidden="1"/>
    </xf>
    <xf numFmtId="186" fontId="3" fillId="0" borderId="21" xfId="3" applyNumberFormat="1" applyBorder="1" applyAlignment="1" applyProtection="1">
      <alignment horizontal="center"/>
      <protection hidden="1"/>
    </xf>
    <xf numFmtId="0" fontId="3" fillId="0" borderId="0" xfId="3" applyAlignment="1" applyProtection="1">
      <alignment horizontal="center" vertical="top"/>
      <protection hidden="1"/>
    </xf>
    <xf numFmtId="0" fontId="3" fillId="0" borderId="0" xfId="3" applyAlignment="1" applyProtection="1">
      <alignment horizontal="center"/>
      <protection hidden="1"/>
    </xf>
    <xf numFmtId="186" fontId="3" fillId="9" borderId="37" xfId="3" applyNumberFormat="1" applyFill="1" applyBorder="1" applyAlignment="1" applyProtection="1">
      <alignment horizontal="center"/>
      <protection hidden="1"/>
    </xf>
    <xf numFmtId="0" fontId="3" fillId="11" borderId="17" xfId="3" applyFill="1" applyBorder="1" applyAlignment="1" applyProtection="1">
      <alignment horizontal="center"/>
      <protection hidden="1"/>
    </xf>
    <xf numFmtId="0" fontId="3" fillId="0" borderId="34" xfId="3" applyBorder="1" applyProtection="1">
      <protection hidden="1"/>
    </xf>
    <xf numFmtId="0" fontId="5" fillId="0" borderId="0" xfId="3" applyFont="1" applyProtection="1">
      <protection hidden="1"/>
    </xf>
    <xf numFmtId="0" fontId="5" fillId="0" borderId="0" xfId="3" applyFont="1" applyAlignment="1" applyProtection="1">
      <alignment horizontal="center"/>
      <protection hidden="1"/>
    </xf>
    <xf numFmtId="0" fontId="0" fillId="0" borderId="0" xfId="3" applyFont="1" applyProtection="1">
      <protection hidden="1"/>
    </xf>
    <xf numFmtId="0" fontId="3" fillId="8" borderId="37" xfId="3" applyFill="1" applyBorder="1" applyProtection="1">
      <protection hidden="1"/>
    </xf>
    <xf numFmtId="0" fontId="0" fillId="0" borderId="0" xfId="3" applyFont="1" applyAlignment="1" applyProtection="1">
      <alignment vertical="center"/>
      <protection hidden="1"/>
    </xf>
    <xf numFmtId="0" fontId="3" fillId="9" borderId="37" xfId="3" applyFill="1" applyBorder="1" applyProtection="1">
      <protection hidden="1"/>
    </xf>
    <xf numFmtId="0" fontId="3" fillId="10" borderId="37" xfId="3" applyFill="1" applyBorder="1" applyProtection="1">
      <protection hidden="1"/>
    </xf>
    <xf numFmtId="187" fontId="33" fillId="0" borderId="85" xfId="4" applyNumberFormat="1" applyFont="1" applyBorder="1" applyAlignment="1" applyProtection="1">
      <alignment horizontal="center" vertical="center"/>
      <protection hidden="1"/>
    </xf>
    <xf numFmtId="187" fontId="33" fillId="0" borderId="84" xfId="4" applyNumberFormat="1" applyFont="1" applyBorder="1" applyAlignment="1" applyProtection="1">
      <alignment horizontal="center" vertical="center"/>
      <protection hidden="1"/>
    </xf>
    <xf numFmtId="0" fontId="3" fillId="0" borderId="0" xfId="3" applyAlignment="1" applyProtection="1">
      <alignment horizontal="center" vertical="center"/>
      <protection hidden="1"/>
    </xf>
    <xf numFmtId="0" fontId="5" fillId="0" borderId="0" xfId="3" applyFont="1" applyAlignment="1">
      <alignment vertical="center"/>
    </xf>
    <xf numFmtId="188" fontId="33" fillId="7" borderId="83" xfId="0" applyNumberFormat="1" applyFont="1" applyFill="1" applyBorder="1" applyAlignment="1">
      <alignment horizontal="center" vertical="center"/>
    </xf>
    <xf numFmtId="0" fontId="34" fillId="7" borderId="84" xfId="0" applyFont="1" applyFill="1" applyBorder="1" applyAlignment="1">
      <alignment horizontal="center" vertical="center"/>
    </xf>
    <xf numFmtId="0" fontId="41" fillId="7" borderId="84" xfId="4" applyFont="1" applyFill="1" applyBorder="1" applyAlignment="1" applyProtection="1">
      <alignment horizontal="center" vertical="center"/>
      <protection locked="0" hidden="1"/>
    </xf>
    <xf numFmtId="0" fontId="7" fillId="0" borderId="92" xfId="3" applyFont="1" applyBorder="1" applyProtection="1">
      <protection hidden="1"/>
    </xf>
    <xf numFmtId="0" fontId="44" fillId="0" borderId="0" xfId="3" applyFont="1" applyAlignment="1" applyProtection="1">
      <alignment vertical="center"/>
      <protection locked="0"/>
    </xf>
    <xf numFmtId="0" fontId="43" fillId="0" borderId="0" xfId="3" applyFont="1" applyProtection="1">
      <protection locked="0"/>
    </xf>
    <xf numFmtId="187" fontId="33" fillId="0" borderId="85" xfId="0" applyNumberFormat="1" applyFont="1" applyBorder="1" applyAlignment="1" applyProtection="1">
      <alignment horizontal="center" vertical="center"/>
      <protection locked="0"/>
    </xf>
    <xf numFmtId="0" fontId="35" fillId="7" borderId="84" xfId="4" applyFont="1" applyFill="1" applyBorder="1" applyAlignment="1" applyProtection="1">
      <alignment horizontal="center" vertical="center"/>
      <protection hidden="1"/>
    </xf>
    <xf numFmtId="186" fontId="3" fillId="12" borderId="16" xfId="3" applyNumberFormat="1" applyFill="1" applyBorder="1" applyAlignment="1" applyProtection="1">
      <alignment horizontal="center"/>
      <protection hidden="1"/>
    </xf>
    <xf numFmtId="186" fontId="45" fillId="0" borderId="37" xfId="3" applyNumberFormat="1" applyFont="1" applyBorder="1" applyAlignment="1" applyProtection="1">
      <alignment horizontal="center"/>
      <protection hidden="1"/>
    </xf>
    <xf numFmtId="0" fontId="47" fillId="6" borderId="72" xfId="0" applyFont="1" applyFill="1" applyBorder="1" applyAlignment="1">
      <alignment horizontal="center"/>
    </xf>
    <xf numFmtId="0" fontId="47" fillId="6" borderId="75" xfId="0" applyFont="1" applyFill="1" applyBorder="1" applyAlignment="1">
      <alignment horizontal="center"/>
    </xf>
    <xf numFmtId="0" fontId="42" fillId="0" borderId="0" xfId="3" applyFont="1" applyAlignment="1" applyProtection="1">
      <alignment vertical="center" wrapText="1"/>
      <protection hidden="1"/>
    </xf>
    <xf numFmtId="0" fontId="35" fillId="4" borderId="93" xfId="4" applyFont="1" applyFill="1" applyBorder="1" applyAlignment="1" applyProtection="1">
      <alignment horizontal="center" vertical="center"/>
      <protection hidden="1"/>
    </xf>
    <xf numFmtId="188" fontId="35" fillId="7" borderId="84" xfId="4" applyNumberFormat="1" applyFont="1" applyFill="1" applyBorder="1" applyAlignment="1" applyProtection="1">
      <alignment horizontal="center" vertical="center"/>
      <protection hidden="1"/>
    </xf>
    <xf numFmtId="188" fontId="41" fillId="7" borderId="84" xfId="4" applyNumberFormat="1" applyFont="1" applyFill="1" applyBorder="1" applyAlignment="1" applyProtection="1">
      <alignment horizontal="center" vertical="center"/>
      <protection locked="0" hidden="1"/>
    </xf>
    <xf numFmtId="188" fontId="35" fillId="7" borderId="84" xfId="4" applyNumberFormat="1" applyFont="1" applyFill="1" applyBorder="1" applyAlignment="1" applyProtection="1">
      <alignment horizontal="center" vertical="center"/>
      <protection locked="0" hidden="1"/>
    </xf>
    <xf numFmtId="0" fontId="35" fillId="0" borderId="24" xfId="3" applyFont="1" applyBorder="1" applyAlignment="1" applyProtection="1">
      <alignment horizontal="center" vertical="center"/>
      <protection hidden="1"/>
    </xf>
    <xf numFmtId="0" fontId="35" fillId="0" borderId="67" xfId="3" applyFont="1" applyBorder="1" applyAlignment="1" applyProtection="1">
      <alignment horizontal="center" vertical="center"/>
      <protection hidden="1"/>
    </xf>
    <xf numFmtId="0" fontId="41" fillId="0" borderId="24" xfId="3" applyFont="1" applyBorder="1" applyAlignment="1" applyProtection="1">
      <alignment horizontal="center" vertical="center"/>
      <protection hidden="1"/>
    </xf>
    <xf numFmtId="0" fontId="41" fillId="0" borderId="67" xfId="3" applyFont="1" applyBorder="1" applyAlignment="1" applyProtection="1">
      <alignment horizontal="center" vertical="center"/>
      <protection hidden="1"/>
    </xf>
    <xf numFmtId="0" fontId="41" fillId="0" borderId="23" xfId="3" applyFont="1" applyBorder="1" applyAlignment="1" applyProtection="1">
      <alignment horizontal="center" vertical="center"/>
      <protection locked="0" hidden="1"/>
    </xf>
    <xf numFmtId="0" fontId="41" fillId="0" borderId="24" xfId="3" applyFont="1" applyBorder="1" applyAlignment="1" applyProtection="1">
      <alignment horizontal="center" vertical="center"/>
      <protection locked="0" hidden="1"/>
    </xf>
    <xf numFmtId="0" fontId="49" fillId="0" borderId="0" xfId="3" applyFont="1" applyAlignment="1" applyProtection="1">
      <alignment vertical="center"/>
      <protection hidden="1"/>
    </xf>
    <xf numFmtId="0" fontId="51" fillId="0" borderId="0" xfId="6" applyFont="1">
      <alignment vertical="center"/>
    </xf>
    <xf numFmtId="0" fontId="56" fillId="0" borderId="0" xfId="6" applyFont="1">
      <alignment vertical="center"/>
    </xf>
    <xf numFmtId="0" fontId="58" fillId="0" borderId="0" xfId="6" applyFont="1">
      <alignment vertical="center"/>
    </xf>
    <xf numFmtId="0" fontId="55" fillId="0" borderId="0" xfId="6" applyFont="1">
      <alignment vertical="center"/>
    </xf>
    <xf numFmtId="182" fontId="55" fillId="0" borderId="106" xfId="6" applyNumberFormat="1" applyFont="1" applyBorder="1" applyProtection="1">
      <alignment vertical="center"/>
      <protection locked="0" hidden="1"/>
    </xf>
    <xf numFmtId="0" fontId="61" fillId="0" borderId="107" xfId="6" applyFont="1" applyBorder="1" applyProtection="1">
      <alignment vertical="center"/>
      <protection hidden="1"/>
    </xf>
    <xf numFmtId="182" fontId="55" fillId="0" borderId="108" xfId="6" applyNumberFormat="1" applyFont="1" applyBorder="1" applyProtection="1">
      <alignment vertical="center"/>
      <protection locked="0" hidden="1"/>
    </xf>
    <xf numFmtId="0" fontId="61" fillId="0" borderId="109" xfId="6" applyFont="1" applyBorder="1" applyProtection="1">
      <alignment vertical="center"/>
      <protection hidden="1"/>
    </xf>
    <xf numFmtId="182" fontId="55" fillId="14" borderId="95" xfId="6" applyNumberFormat="1" applyFont="1" applyFill="1" applyBorder="1" applyProtection="1">
      <alignment vertical="center"/>
      <protection locked="0" hidden="1"/>
    </xf>
    <xf numFmtId="0" fontId="61" fillId="14" borderId="35" xfId="6" applyFont="1" applyFill="1" applyBorder="1" applyProtection="1">
      <alignment vertical="center"/>
      <protection hidden="1"/>
    </xf>
    <xf numFmtId="182" fontId="55" fillId="14" borderId="60" xfId="6" applyNumberFormat="1" applyFont="1" applyFill="1" applyBorder="1" applyProtection="1">
      <alignment vertical="center"/>
      <protection locked="0" hidden="1"/>
    </xf>
    <xf numFmtId="0" fontId="61" fillId="14" borderId="61" xfId="6" applyFont="1" applyFill="1" applyBorder="1" applyProtection="1">
      <alignment vertical="center"/>
      <protection hidden="1"/>
    </xf>
    <xf numFmtId="182" fontId="55" fillId="0" borderId="95" xfId="6" applyNumberFormat="1" applyFont="1" applyBorder="1" applyProtection="1">
      <alignment vertical="center"/>
      <protection locked="0" hidden="1"/>
    </xf>
    <xf numFmtId="0" fontId="61" fillId="0" borderId="35" xfId="6" applyFont="1" applyBorder="1" applyProtection="1">
      <alignment vertical="center"/>
      <protection hidden="1"/>
    </xf>
    <xf numFmtId="182" fontId="55" fillId="0" borderId="60" xfId="6" applyNumberFormat="1" applyFont="1" applyBorder="1" applyProtection="1">
      <alignment vertical="center"/>
      <protection locked="0" hidden="1"/>
    </xf>
    <xf numFmtId="0" fontId="61" fillId="0" borderId="61" xfId="6" applyFont="1" applyBorder="1" applyProtection="1">
      <alignment vertical="center"/>
      <protection hidden="1"/>
    </xf>
    <xf numFmtId="0" fontId="55" fillId="0" borderId="0" xfId="6" applyFont="1" applyProtection="1">
      <alignment vertical="center"/>
      <protection hidden="1"/>
    </xf>
    <xf numFmtId="0" fontId="51" fillId="0" borderId="0" xfId="6" applyFont="1" applyProtection="1">
      <alignment vertical="center"/>
      <protection hidden="1"/>
    </xf>
    <xf numFmtId="0" fontId="10" fillId="3" borderId="0" xfId="0" applyFont="1" applyFill="1" applyAlignment="1" applyProtection="1">
      <alignment horizontal="center" vertical="center" wrapText="1"/>
      <protection hidden="1"/>
    </xf>
    <xf numFmtId="0" fontId="56" fillId="3" borderId="0" xfId="6" applyFont="1" applyFill="1" applyProtection="1">
      <alignment vertical="center"/>
      <protection hidden="1"/>
    </xf>
    <xf numFmtId="0" fontId="52" fillId="3" borderId="0" xfId="6" applyFont="1" applyFill="1" applyAlignment="1" applyProtection="1">
      <alignment horizontal="left" vertical="center"/>
      <protection hidden="1"/>
    </xf>
    <xf numFmtId="0" fontId="58" fillId="3" borderId="0" xfId="6" applyFont="1" applyFill="1" applyAlignment="1" applyProtection="1">
      <alignment horizontal="left" vertical="center"/>
      <protection hidden="1"/>
    </xf>
    <xf numFmtId="0" fontId="56" fillId="3" borderId="0" xfId="6" applyFont="1" applyFill="1" applyAlignment="1" applyProtection="1">
      <alignment horizontal="left" vertical="center"/>
      <protection hidden="1"/>
    </xf>
    <xf numFmtId="0" fontId="59" fillId="3" borderId="60" xfId="6" applyFont="1" applyFill="1" applyBorder="1" applyProtection="1">
      <alignment vertical="center"/>
      <protection hidden="1"/>
    </xf>
    <xf numFmtId="0" fontId="59" fillId="3" borderId="25" xfId="6" applyFont="1" applyFill="1" applyBorder="1" applyProtection="1">
      <alignment vertical="center"/>
      <protection hidden="1"/>
    </xf>
    <xf numFmtId="0" fontId="59" fillId="3" borderId="0" xfId="6" applyFont="1" applyFill="1" applyAlignment="1" applyProtection="1">
      <alignment horizontal="center" vertical="center"/>
      <protection hidden="1"/>
    </xf>
    <xf numFmtId="0" fontId="59" fillId="3" borderId="0" xfId="6" applyFont="1" applyFill="1" applyAlignment="1" applyProtection="1">
      <alignment horizontal="center" vertical="center" shrinkToFit="1"/>
      <protection hidden="1"/>
    </xf>
    <xf numFmtId="0" fontId="59" fillId="3" borderId="0" xfId="6" applyFont="1" applyFill="1" applyProtection="1">
      <alignment vertical="center"/>
      <protection hidden="1"/>
    </xf>
    <xf numFmtId="191" fontId="59" fillId="3" borderId="0" xfId="6" applyNumberFormat="1" applyFont="1" applyFill="1" applyAlignment="1" applyProtection="1">
      <alignment horizontal="center" vertical="center"/>
      <protection hidden="1"/>
    </xf>
    <xf numFmtId="0" fontId="56" fillId="3" borderId="0" xfId="6" applyFont="1" applyFill="1" applyAlignment="1" applyProtection="1">
      <alignment horizontal="center" vertical="center"/>
      <protection hidden="1"/>
    </xf>
    <xf numFmtId="49" fontId="0" fillId="3" borderId="0" xfId="0" applyNumberFormat="1" applyFill="1" applyAlignment="1" applyProtection="1">
      <alignment vertical="center"/>
      <protection locked="0" hidden="1"/>
    </xf>
    <xf numFmtId="49" fontId="0" fillId="3" borderId="0" xfId="0" applyNumberFormat="1" applyFill="1" applyAlignment="1" applyProtection="1">
      <alignment horizontal="center" vertical="center"/>
      <protection locked="0" hidden="1"/>
    </xf>
    <xf numFmtId="194" fontId="0" fillId="0" borderId="87" xfId="0" applyNumberFormat="1" applyBorder="1" applyAlignment="1" applyProtection="1">
      <alignment horizontal="distributed" vertical="center" indent="1"/>
      <protection locked="0" hidden="1"/>
    </xf>
    <xf numFmtId="0" fontId="60" fillId="3" borderId="0" xfId="6" applyFont="1" applyFill="1" applyAlignment="1" applyProtection="1">
      <alignment horizontal="center" vertical="center" shrinkToFit="1"/>
      <protection hidden="1"/>
    </xf>
    <xf numFmtId="0" fontId="60" fillId="3" borderId="0" xfId="6" applyFont="1" applyFill="1" applyAlignment="1" applyProtection="1">
      <alignment horizontal="center" vertical="center"/>
      <protection hidden="1"/>
    </xf>
    <xf numFmtId="0" fontId="6" fillId="3" borderId="67" xfId="0" applyFont="1" applyFill="1" applyBorder="1" applyAlignment="1" applyProtection="1">
      <alignment horizontal="center" vertical="center"/>
      <protection hidden="1"/>
    </xf>
    <xf numFmtId="5" fontId="5" fillId="5" borderId="4" xfId="0" applyNumberFormat="1" applyFont="1" applyFill="1" applyBorder="1" applyAlignment="1" applyProtection="1">
      <alignment horizontal="center"/>
      <protection hidden="1"/>
    </xf>
    <xf numFmtId="5" fontId="5" fillId="5" borderId="33" xfId="0" applyNumberFormat="1" applyFont="1" applyFill="1" applyBorder="1" applyAlignment="1" applyProtection="1">
      <alignment horizontal="center"/>
      <protection hidden="1"/>
    </xf>
    <xf numFmtId="186" fontId="3" fillId="12" borderId="15" xfId="3" applyNumberFormat="1" applyFill="1" applyBorder="1" applyAlignment="1" applyProtection="1">
      <alignment horizontal="center"/>
      <protection hidden="1"/>
    </xf>
    <xf numFmtId="179" fontId="13" fillId="0" borderId="43" xfId="0" applyNumberFormat="1" applyFont="1" applyBorder="1" applyAlignment="1" applyProtection="1">
      <alignment horizontal="center" vertical="center"/>
      <protection locked="0" hidden="1"/>
    </xf>
    <xf numFmtId="177" fontId="6" fillId="0" borderId="1" xfId="0" applyNumberFormat="1" applyFont="1" applyBorder="1" applyAlignment="1" applyProtection="1">
      <alignment horizontal="center" vertical="center"/>
      <protection locked="0" hidden="1"/>
    </xf>
    <xf numFmtId="177" fontId="6" fillId="0" borderId="3" xfId="0" applyNumberFormat="1" applyFont="1" applyBorder="1" applyAlignment="1" applyProtection="1">
      <alignment horizontal="center" vertical="center"/>
      <protection locked="0" hidden="1"/>
    </xf>
    <xf numFmtId="179" fontId="13" fillId="0" borderId="20" xfId="0" applyNumberFormat="1" applyFont="1" applyBorder="1" applyAlignment="1" applyProtection="1">
      <alignment horizontal="center" vertical="center"/>
      <protection locked="0" hidden="1"/>
    </xf>
    <xf numFmtId="177" fontId="6" fillId="0" borderId="32" xfId="0" applyNumberFormat="1" applyFont="1" applyBorder="1" applyAlignment="1" applyProtection="1">
      <alignment horizontal="center" vertical="center"/>
      <protection locked="0" hidden="1"/>
    </xf>
    <xf numFmtId="177" fontId="6" fillId="0" borderId="38" xfId="0" applyNumberFormat="1" applyFont="1" applyBorder="1" applyAlignment="1" applyProtection="1">
      <alignment horizontal="center" vertical="center"/>
      <protection locked="0" hidden="1"/>
    </xf>
    <xf numFmtId="0" fontId="5" fillId="0" borderId="88" xfId="0" applyFont="1" applyBorder="1" applyAlignment="1" applyProtection="1">
      <alignment horizontal="left" vertical="center" indent="1" shrinkToFit="1"/>
      <protection locked="0" hidden="1"/>
    </xf>
    <xf numFmtId="178" fontId="14" fillId="0" borderId="0" xfId="0" applyNumberFormat="1" applyFont="1" applyProtection="1">
      <protection hidden="1"/>
    </xf>
    <xf numFmtId="0" fontId="5" fillId="3" borderId="15" xfId="0" applyFont="1" applyFill="1" applyBorder="1" applyAlignment="1" applyProtection="1">
      <alignment horizontal="center" vertical="center"/>
      <protection hidden="1"/>
    </xf>
    <xf numFmtId="0" fontId="0" fillId="0" borderId="0" xfId="0" applyAlignment="1">
      <alignment vertical="center"/>
    </xf>
    <xf numFmtId="0" fontId="5" fillId="0" borderId="0" xfId="0" applyFont="1" applyAlignment="1" applyProtection="1">
      <alignment horizontal="center" vertical="center"/>
      <protection locked="0" hidden="1"/>
    </xf>
    <xf numFmtId="180" fontId="5" fillId="0" borderId="13" xfId="0" applyNumberFormat="1" applyFont="1" applyBorder="1" applyAlignment="1" applyProtection="1">
      <alignment horizontal="center" vertical="center" shrinkToFit="1"/>
      <protection locked="0" hidden="1"/>
    </xf>
    <xf numFmtId="0" fontId="5" fillId="0" borderId="21" xfId="0" applyFont="1" applyBorder="1" applyAlignment="1" applyProtection="1">
      <alignment horizontal="center" vertical="center"/>
      <protection locked="0" hidden="1"/>
    </xf>
    <xf numFmtId="0" fontId="6" fillId="0" borderId="0" xfId="0" applyFont="1" applyAlignment="1" applyProtection="1">
      <alignment horizontal="center" vertical="center"/>
      <protection locked="0" hidden="1"/>
    </xf>
    <xf numFmtId="0" fontId="6" fillId="0" borderId="0" xfId="0" applyFont="1" applyAlignment="1" applyProtection="1">
      <alignment horizontal="center" vertical="center"/>
      <protection hidden="1"/>
    </xf>
    <xf numFmtId="179" fontId="5" fillId="0" borderId="0" xfId="0" applyNumberFormat="1" applyFont="1" applyAlignment="1" applyProtection="1">
      <alignment horizontal="center" vertical="center"/>
      <protection locked="0" hidden="1"/>
    </xf>
    <xf numFmtId="20" fontId="5" fillId="0" borderId="0" xfId="0" applyNumberFormat="1" applyFont="1" applyAlignment="1" applyProtection="1">
      <alignment horizontal="center" vertical="center"/>
      <protection locked="0" hidden="1"/>
    </xf>
    <xf numFmtId="0" fontId="5" fillId="0" borderId="0" xfId="0" applyFont="1" applyAlignment="1" applyProtection="1">
      <alignment horizontal="center" vertical="center"/>
      <protection hidden="1"/>
    </xf>
    <xf numFmtId="0" fontId="0" fillId="0" borderId="65" xfId="0" applyBorder="1" applyAlignment="1" applyProtection="1">
      <alignment horizontal="center" vertical="center"/>
      <protection locked="0" hidden="1"/>
    </xf>
    <xf numFmtId="0" fontId="0" fillId="0" borderId="37" xfId="0" applyBorder="1" applyAlignment="1" applyProtection="1">
      <alignment horizontal="center" vertical="center"/>
      <protection locked="0" hidden="1"/>
    </xf>
    <xf numFmtId="0" fontId="5" fillId="0" borderId="0" xfId="0" applyFont="1" applyAlignment="1" applyProtection="1">
      <alignment horizontal="center" vertical="center" shrinkToFit="1"/>
      <protection locked="0" hidden="1"/>
    </xf>
    <xf numFmtId="181" fontId="5" fillId="0" borderId="0" xfId="0" applyNumberFormat="1" applyFont="1" applyAlignment="1" applyProtection="1">
      <alignment horizontal="right" vertical="center"/>
      <protection locked="0" hidden="1"/>
    </xf>
    <xf numFmtId="178" fontId="5" fillId="0" borderId="0" xfId="0" applyNumberFormat="1" applyFont="1" applyAlignment="1" applyProtection="1">
      <alignment horizontal="right" vertical="center"/>
      <protection locked="0" hidden="1"/>
    </xf>
    <xf numFmtId="0" fontId="5" fillId="0" borderId="34" xfId="0" applyFont="1" applyBorder="1" applyAlignment="1" applyProtection="1">
      <alignment horizontal="center" vertical="center"/>
      <protection locked="0" hidden="1"/>
    </xf>
    <xf numFmtId="49" fontId="64" fillId="0" borderId="0" xfId="8" applyNumberFormat="1" applyFont="1">
      <alignment vertical="center"/>
    </xf>
    <xf numFmtId="0" fontId="1" fillId="0" borderId="0" xfId="8">
      <alignment vertical="center"/>
    </xf>
    <xf numFmtId="49" fontId="1" fillId="3" borderId="94" xfId="8" applyNumberFormat="1" applyFill="1" applyBorder="1" applyAlignment="1">
      <alignment horizontal="center" vertical="center"/>
    </xf>
    <xf numFmtId="49" fontId="1" fillId="3" borderId="11" xfId="8" applyNumberFormat="1" applyFill="1" applyBorder="1" applyAlignment="1">
      <alignment horizontal="center" vertical="center"/>
    </xf>
    <xf numFmtId="49" fontId="65" fillId="3" borderId="11" xfId="8" applyNumberFormat="1" applyFont="1" applyFill="1" applyBorder="1" applyAlignment="1">
      <alignment horizontal="center" vertical="center" wrapText="1"/>
    </xf>
    <xf numFmtId="49" fontId="1" fillId="3" borderId="11" xfId="8" applyNumberFormat="1" applyFill="1" applyBorder="1" applyAlignment="1">
      <alignment horizontal="center" vertical="center" wrapText="1"/>
    </xf>
    <xf numFmtId="0" fontId="1" fillId="3" borderId="11" xfId="8" applyFill="1" applyBorder="1" applyAlignment="1">
      <alignment horizontal="center" vertical="center" wrapText="1"/>
    </xf>
    <xf numFmtId="0" fontId="1" fillId="3" borderId="27" xfId="8" applyFill="1" applyBorder="1" applyAlignment="1">
      <alignment horizontal="center" vertical="center"/>
    </xf>
    <xf numFmtId="0" fontId="1" fillId="0" borderId="0" xfId="8" applyAlignment="1">
      <alignment horizontal="center" vertical="center"/>
    </xf>
    <xf numFmtId="186" fontId="1" fillId="6" borderId="67" xfId="8" applyNumberFormat="1" applyFill="1" applyBorder="1" applyAlignment="1" applyProtection="1">
      <alignment horizontal="center" vertical="center"/>
      <protection hidden="1"/>
    </xf>
    <xf numFmtId="186" fontId="63" fillId="6" borderId="67" xfId="8" applyNumberFormat="1" applyFont="1" applyFill="1" applyBorder="1" applyAlignment="1" applyProtection="1">
      <alignment horizontal="center" vertical="center"/>
      <protection hidden="1"/>
    </xf>
    <xf numFmtId="38" fontId="1" fillId="0" borderId="0" xfId="8" applyNumberFormat="1">
      <alignment vertical="center"/>
    </xf>
    <xf numFmtId="0" fontId="67" fillId="3" borderId="94" xfId="0" applyFont="1" applyFill="1" applyBorder="1" applyAlignment="1">
      <alignment horizontal="center" vertical="center"/>
    </xf>
    <xf numFmtId="0" fontId="1" fillId="3" borderId="26" xfId="0" applyFont="1" applyFill="1" applyBorder="1" applyAlignment="1">
      <alignment horizontal="center" vertical="center" wrapText="1"/>
    </xf>
    <xf numFmtId="41" fontId="1" fillId="3" borderId="95" xfId="0" applyNumberFormat="1" applyFont="1" applyFill="1" applyBorder="1" applyAlignment="1">
      <alignment vertical="center"/>
    </xf>
    <xf numFmtId="49" fontId="1" fillId="0" borderId="0" xfId="8" applyNumberFormat="1" applyAlignment="1">
      <alignment horizontal="center" vertical="center"/>
    </xf>
    <xf numFmtId="0" fontId="68" fillId="0" borderId="0" xfId="8" applyFont="1" applyAlignment="1">
      <alignment horizontal="center" vertical="center"/>
    </xf>
    <xf numFmtId="181" fontId="1" fillId="6" borderId="67" xfId="8" applyNumberFormat="1" applyFill="1" applyBorder="1" applyAlignment="1" applyProtection="1">
      <alignment horizontal="center" vertical="center"/>
      <protection hidden="1"/>
    </xf>
    <xf numFmtId="181" fontId="1" fillId="3" borderId="26" xfId="0" applyNumberFormat="1" applyFont="1" applyFill="1" applyBorder="1" applyAlignment="1">
      <alignment horizontal="center" vertical="center" wrapText="1"/>
    </xf>
    <xf numFmtId="181" fontId="67" fillId="3" borderId="26" xfId="0" applyNumberFormat="1" applyFont="1" applyFill="1" applyBorder="1" applyAlignment="1">
      <alignment vertical="center"/>
    </xf>
    <xf numFmtId="181" fontId="1" fillId="3" borderId="26" xfId="0" applyNumberFormat="1" applyFont="1" applyFill="1" applyBorder="1" applyAlignment="1">
      <alignment vertical="center"/>
    </xf>
    <xf numFmtId="178" fontId="5" fillId="0" borderId="78" xfId="0" applyNumberFormat="1" applyFont="1" applyBorder="1" applyAlignment="1" applyProtection="1">
      <alignment horizontal="left" vertical="center" indent="1" shrinkToFit="1"/>
      <protection locked="0" hidden="1"/>
    </xf>
    <xf numFmtId="0" fontId="0" fillId="0" borderId="79" xfId="0" applyBorder="1" applyAlignment="1" applyProtection="1">
      <alignment horizontal="left" vertical="center" indent="1" shrinkToFit="1"/>
      <protection locked="0" hidden="1"/>
    </xf>
    <xf numFmtId="0" fontId="1" fillId="0" borderId="0" xfId="8" applyProtection="1">
      <alignment vertical="center"/>
      <protection hidden="1"/>
    </xf>
    <xf numFmtId="49" fontId="1" fillId="0" borderId="0" xfId="8" applyNumberFormat="1" applyAlignment="1" applyProtection="1">
      <alignment horizontal="center" vertical="center"/>
      <protection hidden="1"/>
    </xf>
    <xf numFmtId="0" fontId="5" fillId="3" borderId="14" xfId="0" applyFont="1" applyFill="1" applyBorder="1" applyAlignment="1" applyProtection="1">
      <alignment horizontal="center" vertical="center" shrinkToFit="1"/>
      <protection hidden="1"/>
    </xf>
    <xf numFmtId="0" fontId="68" fillId="0" borderId="0" xfId="8" applyFont="1" applyAlignment="1" applyProtection="1">
      <alignment horizontal="center" vertical="center"/>
      <protection hidden="1"/>
    </xf>
    <xf numFmtId="0" fontId="1" fillId="0" borderId="34" xfId="8" applyBorder="1">
      <alignment vertical="center"/>
    </xf>
    <xf numFmtId="49" fontId="1" fillId="0" borderId="34" xfId="8" applyNumberFormat="1" applyBorder="1" applyAlignment="1">
      <alignment horizontal="center" vertical="center"/>
    </xf>
    <xf numFmtId="0" fontId="66" fillId="6" borderId="29" xfId="8" applyFont="1" applyFill="1" applyBorder="1" applyAlignment="1" applyProtection="1">
      <alignment horizontal="left" vertical="center" wrapText="1" indent="1"/>
      <protection hidden="1"/>
    </xf>
    <xf numFmtId="49" fontId="64" fillId="0" borderId="0" xfId="8" applyNumberFormat="1" applyFont="1" applyAlignment="1">
      <alignment horizontal="center" vertical="center"/>
    </xf>
    <xf numFmtId="181" fontId="1" fillId="0" borderId="24" xfId="8" applyNumberFormat="1" applyBorder="1" applyAlignment="1" applyProtection="1">
      <alignment horizontal="center" vertical="center"/>
      <protection locked="0" hidden="1"/>
    </xf>
    <xf numFmtId="0" fontId="5" fillId="3" borderId="110" xfId="0" applyFont="1" applyFill="1" applyBorder="1" applyAlignment="1" applyProtection="1">
      <alignment horizontal="center" vertical="center"/>
      <protection hidden="1"/>
    </xf>
    <xf numFmtId="49" fontId="1" fillId="0" borderId="64" xfId="8" applyNumberFormat="1" applyBorder="1" applyAlignment="1" applyProtection="1">
      <alignment horizontal="center" vertical="center"/>
      <protection locked="0" hidden="1"/>
    </xf>
    <xf numFmtId="49" fontId="1" fillId="0" borderId="12" xfId="8" applyNumberFormat="1" applyBorder="1" applyAlignment="1" applyProtection="1">
      <alignment horizontal="center" vertical="center"/>
      <protection locked="0" hidden="1"/>
    </xf>
    <xf numFmtId="180" fontId="1" fillId="6" borderId="66" xfId="8" applyNumberFormat="1" applyFill="1" applyBorder="1" applyProtection="1">
      <alignment vertical="center"/>
      <protection hidden="1"/>
    </xf>
    <xf numFmtId="180" fontId="1" fillId="6" borderId="16" xfId="8" applyNumberFormat="1" applyFill="1" applyBorder="1" applyProtection="1">
      <alignment vertical="center"/>
      <protection hidden="1"/>
    </xf>
    <xf numFmtId="49" fontId="1" fillId="3" borderId="41" xfId="8" applyNumberFormat="1" applyFill="1" applyBorder="1" applyAlignment="1" applyProtection="1">
      <alignment horizontal="center" vertical="center"/>
      <protection hidden="1"/>
    </xf>
    <xf numFmtId="0" fontId="5" fillId="3" borderId="87" xfId="0" applyFont="1" applyFill="1" applyBorder="1" applyAlignment="1" applyProtection="1">
      <alignment horizontal="center" vertical="center"/>
      <protection hidden="1"/>
    </xf>
    <xf numFmtId="0" fontId="1" fillId="3" borderId="36" xfId="8" applyFill="1" applyBorder="1" applyAlignment="1" applyProtection="1">
      <alignment horizontal="center" vertical="center"/>
      <protection hidden="1"/>
    </xf>
    <xf numFmtId="0" fontId="67" fillId="3" borderId="44" xfId="0" applyFont="1" applyFill="1" applyBorder="1" applyAlignment="1" applyProtection="1">
      <alignment horizontal="center" vertical="center"/>
      <protection hidden="1"/>
    </xf>
    <xf numFmtId="0" fontId="0" fillId="3" borderId="117" xfId="0" applyFill="1" applyBorder="1" applyAlignment="1" applyProtection="1">
      <alignment horizontal="left" vertical="center" indent="1" shrinkToFit="1"/>
      <protection hidden="1"/>
    </xf>
    <xf numFmtId="0" fontId="0" fillId="3" borderId="55" xfId="0" applyFill="1" applyBorder="1" applyAlignment="1" applyProtection="1">
      <alignment horizontal="center" vertical="center"/>
      <protection hidden="1"/>
    </xf>
    <xf numFmtId="180" fontId="1" fillId="3" borderId="45" xfId="0" applyNumberFormat="1" applyFont="1" applyFill="1" applyBorder="1" applyAlignment="1" applyProtection="1">
      <alignment vertical="center"/>
      <protection hidden="1"/>
    </xf>
    <xf numFmtId="0" fontId="10" fillId="3" borderId="0" xfId="0" applyFont="1" applyFill="1" applyAlignment="1" applyProtection="1">
      <alignment vertical="center" wrapText="1"/>
      <protection hidden="1"/>
    </xf>
    <xf numFmtId="0" fontId="14" fillId="6" borderId="0" xfId="0" applyFont="1" applyFill="1" applyAlignment="1">
      <alignment horizontal="center"/>
    </xf>
    <xf numFmtId="0" fontId="47" fillId="6" borderId="0" xfId="0" applyFont="1" applyFill="1" applyAlignment="1">
      <alignment horizontal="center"/>
    </xf>
    <xf numFmtId="177" fontId="6" fillId="0" borderId="119" xfId="0" applyNumberFormat="1" applyFont="1" applyBorder="1" applyAlignment="1" applyProtection="1">
      <alignment horizontal="center" vertical="center"/>
      <protection locked="0" hidden="1"/>
    </xf>
    <xf numFmtId="177" fontId="6" fillId="0" borderId="120" xfId="0" applyNumberFormat="1" applyFont="1" applyBorder="1" applyAlignment="1" applyProtection="1">
      <alignment horizontal="center" vertical="center"/>
      <protection locked="0" hidden="1"/>
    </xf>
    <xf numFmtId="179" fontId="12" fillId="0" borderId="112" xfId="0" applyNumberFormat="1" applyFont="1" applyBorder="1" applyAlignment="1" applyProtection="1">
      <alignment horizontal="center" vertical="center"/>
      <protection locked="0" hidden="1"/>
    </xf>
    <xf numFmtId="179" fontId="12" fillId="0" borderId="121" xfId="0" applyNumberFormat="1" applyFont="1" applyBorder="1" applyAlignment="1" applyProtection="1">
      <alignment horizontal="center" vertical="center"/>
      <protection locked="0" hidden="1"/>
    </xf>
    <xf numFmtId="0" fontId="5" fillId="0" borderId="42" xfId="0" applyFont="1" applyBorder="1" applyAlignment="1" applyProtection="1">
      <alignment horizontal="center" vertical="center" shrinkToFit="1"/>
      <protection hidden="1"/>
    </xf>
    <xf numFmtId="0" fontId="24" fillId="0" borderId="122" xfId="0" applyFont="1" applyBorder="1" applyAlignment="1" applyProtection="1">
      <alignment horizontal="center" vertical="center" shrinkToFit="1"/>
      <protection hidden="1"/>
    </xf>
    <xf numFmtId="0" fontId="5" fillId="0" borderId="19" xfId="0" applyFont="1" applyBorder="1" applyAlignment="1" applyProtection="1">
      <alignment horizontal="left" vertical="center" indent="1" shrinkToFit="1"/>
      <protection locked="0" hidden="1"/>
    </xf>
    <xf numFmtId="0" fontId="5" fillId="0" borderId="118" xfId="0" applyFont="1" applyBorder="1" applyAlignment="1" applyProtection="1">
      <alignment horizontal="center" vertical="center" shrinkToFit="1"/>
      <protection hidden="1"/>
    </xf>
    <xf numFmtId="0" fontId="22" fillId="6" borderId="71" xfId="0" applyFont="1" applyFill="1" applyBorder="1" applyAlignment="1" applyProtection="1">
      <alignment horizontal="center" vertical="center"/>
      <protection hidden="1"/>
    </xf>
    <xf numFmtId="0" fontId="5" fillId="0" borderId="4" xfId="0" applyFont="1" applyBorder="1" applyAlignment="1" applyProtection="1">
      <alignment horizontal="left" indent="1" shrinkToFit="1"/>
      <protection hidden="1"/>
    </xf>
    <xf numFmtId="186" fontId="5" fillId="0" borderId="122" xfId="0" applyNumberFormat="1" applyFont="1" applyBorder="1" applyAlignment="1" applyProtection="1">
      <alignment horizontal="center" vertical="center"/>
      <protection hidden="1"/>
    </xf>
    <xf numFmtId="186" fontId="5" fillId="0" borderId="122" xfId="0" applyNumberFormat="1" applyFont="1" applyBorder="1" applyAlignment="1" applyProtection="1">
      <alignment horizontal="center" vertical="center"/>
      <protection locked="0" hidden="1"/>
    </xf>
    <xf numFmtId="186" fontId="5" fillId="0" borderId="118" xfId="0" applyNumberFormat="1" applyFont="1" applyBorder="1" applyAlignment="1" applyProtection="1">
      <alignment horizontal="center" vertical="center"/>
      <protection hidden="1"/>
    </xf>
    <xf numFmtId="186" fontId="5" fillId="0" borderId="118" xfId="0" applyNumberFormat="1" applyFont="1" applyBorder="1" applyAlignment="1" applyProtection="1">
      <alignment horizontal="center" vertical="center"/>
      <protection locked="0" hidden="1"/>
    </xf>
    <xf numFmtId="186" fontId="5" fillId="0" borderId="55" xfId="0" applyNumberFormat="1" applyFont="1" applyBorder="1" applyAlignment="1" applyProtection="1">
      <alignment horizontal="center" vertical="center"/>
      <protection hidden="1"/>
    </xf>
    <xf numFmtId="186" fontId="5" fillId="0" borderId="55" xfId="0" applyNumberFormat="1" applyFont="1" applyBorder="1" applyAlignment="1" applyProtection="1">
      <alignment horizontal="center" vertical="center"/>
      <protection locked="0" hidden="1"/>
    </xf>
    <xf numFmtId="0" fontId="35" fillId="0" borderId="23" xfId="3" applyFont="1" applyBorder="1" applyAlignment="1" applyProtection="1">
      <alignment horizontal="center" vertical="center"/>
      <protection hidden="1"/>
    </xf>
    <xf numFmtId="0" fontId="25" fillId="6" borderId="50" xfId="0" applyFont="1" applyFill="1" applyBorder="1" applyAlignment="1" applyProtection="1">
      <alignment vertical="center" wrapText="1"/>
      <protection hidden="1"/>
    </xf>
    <xf numFmtId="0" fontId="26" fillId="6" borderId="0" xfId="0" applyFont="1" applyFill="1" applyAlignment="1" applyProtection="1">
      <alignment horizontal="center"/>
      <protection hidden="1"/>
    </xf>
    <xf numFmtId="0" fontId="27" fillId="6" borderId="0" xfId="0" applyFont="1" applyFill="1" applyAlignment="1" applyProtection="1">
      <alignment horizontal="center"/>
      <protection hidden="1"/>
    </xf>
    <xf numFmtId="181" fontId="27" fillId="6" borderId="48" xfId="0" applyNumberFormat="1" applyFont="1" applyFill="1" applyBorder="1" applyAlignment="1" applyProtection="1">
      <alignment horizontal="center"/>
      <protection hidden="1"/>
    </xf>
    <xf numFmtId="196" fontId="27" fillId="6" borderId="48" xfId="0" applyNumberFormat="1" applyFont="1" applyFill="1" applyBorder="1" applyAlignment="1" applyProtection="1">
      <alignment horizontal="center"/>
      <protection hidden="1"/>
    </xf>
    <xf numFmtId="5" fontId="27" fillId="6" borderId="48" xfId="0" applyNumberFormat="1" applyFont="1" applyFill="1" applyBorder="1" applyAlignment="1" applyProtection="1">
      <alignment horizontal="center"/>
      <protection hidden="1"/>
    </xf>
    <xf numFmtId="5" fontId="28" fillId="6" borderId="48" xfId="0" applyNumberFormat="1" applyFont="1" applyFill="1" applyBorder="1" applyAlignment="1" applyProtection="1">
      <alignment horizontal="center" vertical="center"/>
      <protection hidden="1"/>
    </xf>
    <xf numFmtId="0" fontId="29" fillId="6" borderId="48" xfId="0" applyFont="1" applyFill="1" applyBorder="1" applyAlignment="1" applyProtection="1">
      <alignment horizontal="left" indent="1"/>
      <protection hidden="1"/>
    </xf>
    <xf numFmtId="180" fontId="43" fillId="6" borderId="48" xfId="0" applyNumberFormat="1" applyFont="1" applyFill="1" applyBorder="1" applyAlignment="1" applyProtection="1">
      <alignment vertical="center"/>
      <protection hidden="1"/>
    </xf>
    <xf numFmtId="5" fontId="0" fillId="6" borderId="48" xfId="0" applyNumberFormat="1" applyFill="1" applyBorder="1" applyAlignment="1" applyProtection="1">
      <alignment vertical="center"/>
      <protection hidden="1"/>
    </xf>
    <xf numFmtId="5" fontId="43" fillId="6" borderId="0" xfId="0" applyNumberFormat="1" applyFont="1" applyFill="1" applyAlignment="1" applyProtection="1">
      <alignment horizontal="center" vertical="center"/>
      <protection hidden="1"/>
    </xf>
    <xf numFmtId="0" fontId="0" fillId="6" borderId="49" xfId="0" applyFill="1" applyBorder="1" applyAlignment="1" applyProtection="1">
      <alignment horizontal="left" indent="1"/>
      <protection hidden="1"/>
    </xf>
    <xf numFmtId="5" fontId="5" fillId="6" borderId="50" xfId="0" applyNumberFormat="1" applyFont="1" applyFill="1" applyBorder="1" applyAlignment="1" applyProtection="1">
      <alignment vertical="center" wrapText="1"/>
      <protection hidden="1"/>
    </xf>
    <xf numFmtId="5" fontId="26" fillId="6" borderId="0" xfId="0" applyNumberFormat="1" applyFont="1" applyFill="1" applyAlignment="1" applyProtection="1">
      <alignment horizontal="center" vertical="center"/>
      <protection hidden="1"/>
    </xf>
    <xf numFmtId="0" fontId="0" fillId="6" borderId="0" xfId="0" applyFill="1" applyProtection="1">
      <protection hidden="1"/>
    </xf>
    <xf numFmtId="0" fontId="14" fillId="6" borderId="0" xfId="0" applyFont="1" applyFill="1" applyAlignment="1" applyProtection="1">
      <alignment horizontal="left" indent="1"/>
      <protection hidden="1"/>
    </xf>
    <xf numFmtId="0" fontId="14" fillId="6" borderId="0" xfId="0" applyFont="1" applyFill="1" applyProtection="1">
      <protection hidden="1"/>
    </xf>
    <xf numFmtId="0" fontId="14" fillId="6" borderId="0" xfId="0" applyFont="1" applyFill="1" applyAlignment="1" applyProtection="1">
      <alignment horizontal="center"/>
      <protection hidden="1"/>
    </xf>
    <xf numFmtId="0" fontId="15" fillId="6" borderId="0" xfId="0" applyFont="1" applyFill="1" applyAlignment="1" applyProtection="1">
      <alignment horizontal="center" vertical="center"/>
      <protection hidden="1"/>
    </xf>
    <xf numFmtId="0" fontId="14" fillId="6" borderId="0" xfId="0" applyFont="1" applyFill="1" applyAlignment="1" applyProtection="1">
      <alignment horizontal="center" vertical="center"/>
      <protection hidden="1"/>
    </xf>
    <xf numFmtId="5" fontId="14" fillId="6" borderId="0" xfId="0" applyNumberFormat="1" applyFont="1" applyFill="1" applyAlignment="1" applyProtection="1">
      <alignment horizontal="center" vertical="center"/>
      <protection hidden="1"/>
    </xf>
    <xf numFmtId="0" fontId="0" fillId="6" borderId="51" xfId="0" applyFill="1" applyBorder="1" applyProtection="1">
      <protection hidden="1"/>
    </xf>
    <xf numFmtId="5" fontId="5" fillId="6" borderId="0" xfId="0" applyNumberFormat="1" applyFont="1" applyFill="1" applyAlignment="1" applyProtection="1">
      <alignment horizontal="center" vertical="center"/>
      <protection hidden="1"/>
    </xf>
    <xf numFmtId="0" fontId="14" fillId="6" borderId="0" xfId="0" applyFont="1" applyFill="1" applyAlignment="1" applyProtection="1">
      <alignment vertical="center"/>
      <protection hidden="1"/>
    </xf>
    <xf numFmtId="0" fontId="14" fillId="6" borderId="76" xfId="0" applyFont="1" applyFill="1" applyBorder="1" applyAlignment="1">
      <alignment horizontal="center"/>
    </xf>
    <xf numFmtId="41" fontId="14" fillId="6" borderId="37" xfId="0" applyNumberFormat="1" applyFont="1" applyFill="1" applyBorder="1" applyProtection="1">
      <protection locked="0"/>
    </xf>
    <xf numFmtId="41" fontId="43" fillId="6" borderId="76" xfId="0" applyNumberFormat="1" applyFont="1" applyFill="1" applyBorder="1"/>
    <xf numFmtId="41" fontId="43" fillId="6" borderId="0" xfId="0" applyNumberFormat="1" applyFont="1" applyFill="1"/>
    <xf numFmtId="5" fontId="69" fillId="6" borderId="70" xfId="0" applyNumberFormat="1" applyFont="1" applyFill="1" applyBorder="1" applyAlignment="1" applyProtection="1">
      <alignment horizontal="center" vertical="center"/>
      <protection hidden="1"/>
    </xf>
    <xf numFmtId="0" fontId="71" fillId="6" borderId="72" xfId="0" applyFont="1" applyFill="1" applyBorder="1" applyAlignment="1" applyProtection="1">
      <alignment vertical="center" shrinkToFit="1"/>
      <protection hidden="1"/>
    </xf>
    <xf numFmtId="41" fontId="14" fillId="6" borderId="79" xfId="0" applyNumberFormat="1" applyFont="1" applyFill="1" applyBorder="1"/>
    <xf numFmtId="41" fontId="14" fillId="6" borderId="74" xfId="0" applyNumberFormat="1" applyFont="1" applyFill="1" applyBorder="1"/>
    <xf numFmtId="0" fontId="14" fillId="6" borderId="70" xfId="0" applyFont="1" applyFill="1" applyBorder="1" applyAlignment="1" applyProtection="1">
      <alignment horizontal="center" vertical="center"/>
      <protection hidden="1"/>
    </xf>
    <xf numFmtId="180" fontId="69" fillId="6" borderId="68" xfId="0" applyNumberFormat="1" applyFont="1" applyFill="1" applyBorder="1" applyAlignment="1" applyProtection="1">
      <alignment horizontal="center" vertical="center"/>
      <protection hidden="1"/>
    </xf>
    <xf numFmtId="0" fontId="72" fillId="6" borderId="73" xfId="0" applyFont="1" applyFill="1" applyBorder="1" applyAlignment="1" applyProtection="1">
      <alignment horizontal="center" vertical="center"/>
      <protection hidden="1"/>
    </xf>
    <xf numFmtId="0" fontId="14" fillId="6" borderId="77" xfId="0" applyFont="1" applyFill="1" applyBorder="1" applyAlignment="1">
      <alignment horizontal="center"/>
    </xf>
    <xf numFmtId="41" fontId="14" fillId="6" borderId="80" xfId="0" applyNumberFormat="1" applyFont="1" applyFill="1" applyBorder="1"/>
    <xf numFmtId="41" fontId="14" fillId="6" borderId="69" xfId="0" applyNumberFormat="1" applyFont="1" applyFill="1" applyBorder="1"/>
    <xf numFmtId="41" fontId="14" fillId="6" borderId="73" xfId="0" applyNumberFormat="1" applyFont="1" applyFill="1" applyBorder="1"/>
    <xf numFmtId="41" fontId="43" fillId="6" borderId="77" xfId="0" applyNumberFormat="1" applyFont="1" applyFill="1" applyBorder="1"/>
    <xf numFmtId="0" fontId="14" fillId="6" borderId="68" xfId="0" applyFont="1" applyFill="1" applyBorder="1" applyAlignment="1" applyProtection="1">
      <alignment horizontal="center" vertical="center"/>
      <protection hidden="1"/>
    </xf>
    <xf numFmtId="0" fontId="0" fillId="6" borderId="50" xfId="0" applyFill="1" applyBorder="1" applyProtection="1">
      <protection hidden="1"/>
    </xf>
    <xf numFmtId="0" fontId="14" fillId="6" borderId="29" xfId="0" applyFont="1" applyFill="1" applyBorder="1" applyAlignment="1" applyProtection="1">
      <alignment horizontal="center" vertical="center"/>
      <protection hidden="1"/>
    </xf>
    <xf numFmtId="0" fontId="16" fillId="6" borderId="0" xfId="0" applyFont="1" applyFill="1" applyAlignment="1" applyProtection="1">
      <alignment vertical="center" shrinkToFit="1"/>
      <protection hidden="1"/>
    </xf>
    <xf numFmtId="5" fontId="5" fillId="6" borderId="59" xfId="0" applyNumberFormat="1" applyFont="1" applyFill="1" applyBorder="1" applyAlignment="1" applyProtection="1">
      <alignment horizontal="center"/>
      <protection hidden="1"/>
    </xf>
    <xf numFmtId="5" fontId="14" fillId="6" borderId="8" xfId="0" applyNumberFormat="1" applyFont="1" applyFill="1" applyBorder="1" applyProtection="1">
      <protection hidden="1"/>
    </xf>
    <xf numFmtId="177" fontId="14" fillId="6" borderId="0" xfId="0" applyNumberFormat="1" applyFont="1" applyFill="1" applyAlignment="1" applyProtection="1">
      <alignment horizontal="center"/>
      <protection hidden="1"/>
    </xf>
    <xf numFmtId="177" fontId="16" fillId="6" borderId="0" xfId="0" applyNumberFormat="1" applyFont="1" applyFill="1" applyAlignment="1" applyProtection="1">
      <alignment horizontal="center" vertical="center"/>
      <protection hidden="1"/>
    </xf>
    <xf numFmtId="177" fontId="16" fillId="6" borderId="0" xfId="0" applyNumberFormat="1" applyFont="1" applyFill="1" applyAlignment="1" applyProtection="1">
      <alignment horizontal="center"/>
      <protection hidden="1"/>
    </xf>
    <xf numFmtId="5" fontId="14" fillId="6" borderId="0" xfId="0" applyNumberFormat="1" applyFont="1" applyFill="1" applyProtection="1">
      <protection hidden="1"/>
    </xf>
    <xf numFmtId="5" fontId="14" fillId="6" borderId="22" xfId="0" applyNumberFormat="1" applyFont="1" applyFill="1" applyBorder="1" applyProtection="1">
      <protection hidden="1"/>
    </xf>
    <xf numFmtId="178" fontId="14" fillId="6" borderId="0" xfId="0" applyNumberFormat="1" applyFont="1" applyFill="1" applyAlignment="1" applyProtection="1">
      <alignment horizontal="center" vertical="center"/>
      <protection hidden="1"/>
    </xf>
    <xf numFmtId="178" fontId="14" fillId="6" borderId="29" xfId="0" applyNumberFormat="1" applyFont="1" applyFill="1" applyBorder="1" applyProtection="1">
      <protection hidden="1"/>
    </xf>
    <xf numFmtId="0" fontId="14" fillId="6" borderId="41" xfId="0" applyFont="1" applyFill="1" applyBorder="1" applyProtection="1">
      <protection hidden="1"/>
    </xf>
    <xf numFmtId="177" fontId="14" fillId="6" borderId="87" xfId="0" applyNumberFormat="1" applyFont="1" applyFill="1" applyBorder="1" applyProtection="1">
      <protection hidden="1"/>
    </xf>
    <xf numFmtId="177" fontId="16" fillId="6" borderId="87" xfId="0" applyNumberFormat="1" applyFont="1" applyFill="1" applyBorder="1" applyAlignment="1" applyProtection="1">
      <alignment horizontal="center"/>
      <protection hidden="1"/>
    </xf>
    <xf numFmtId="0" fontId="14" fillId="6" borderId="87" xfId="0" applyFont="1" applyFill="1" applyBorder="1" applyProtection="1">
      <protection hidden="1"/>
    </xf>
    <xf numFmtId="5" fontId="14" fillId="6" borderId="87" xfId="0" applyNumberFormat="1" applyFont="1" applyFill="1" applyBorder="1" applyAlignment="1" applyProtection="1">
      <alignment horizontal="center"/>
      <protection hidden="1"/>
    </xf>
    <xf numFmtId="0" fontId="14" fillId="6" borderId="87" xfId="0" applyFont="1" applyFill="1" applyBorder="1" applyAlignment="1" applyProtection="1">
      <alignment horizontal="center"/>
      <protection hidden="1"/>
    </xf>
    <xf numFmtId="5" fontId="14" fillId="6" borderId="111" xfId="0" applyNumberFormat="1" applyFont="1" applyFill="1" applyBorder="1" applyAlignment="1" applyProtection="1">
      <alignment horizontal="center"/>
      <protection hidden="1"/>
    </xf>
    <xf numFmtId="41" fontId="14" fillId="0" borderId="79" xfId="0" applyNumberFormat="1" applyFont="1" applyBorder="1" applyProtection="1">
      <protection locked="0"/>
    </xf>
    <xf numFmtId="41" fontId="14" fillId="0" borderId="37" xfId="0" applyNumberFormat="1" applyFont="1" applyBorder="1" applyProtection="1">
      <protection locked="0"/>
    </xf>
    <xf numFmtId="41" fontId="14" fillId="0" borderId="74" xfId="0" applyNumberFormat="1" applyFont="1" applyBorder="1" applyProtection="1">
      <protection locked="0"/>
    </xf>
    <xf numFmtId="180" fontId="14" fillId="0" borderId="27" xfId="0" applyNumberFormat="1" applyFont="1" applyBorder="1" applyProtection="1">
      <protection locked="0" hidden="1"/>
    </xf>
    <xf numFmtId="5" fontId="0" fillId="0" borderId="0" xfId="0" applyNumberFormat="1" applyAlignment="1" applyProtection="1">
      <alignment horizontal="center" vertical="center"/>
      <protection hidden="1"/>
    </xf>
    <xf numFmtId="0" fontId="73" fillId="0" borderId="0" xfId="7" applyFont="1">
      <alignment vertical="center"/>
    </xf>
    <xf numFmtId="0" fontId="3" fillId="0" borderId="0" xfId="7">
      <alignment vertical="center"/>
    </xf>
    <xf numFmtId="0" fontId="74" fillId="0" borderId="0" xfId="7" applyFont="1">
      <alignment vertical="center"/>
    </xf>
    <xf numFmtId="0" fontId="76" fillId="0" borderId="0" xfId="7" applyFont="1">
      <alignment vertical="center"/>
    </xf>
    <xf numFmtId="0" fontId="73" fillId="0" borderId="0" xfId="7" applyFont="1" applyAlignment="1">
      <alignment horizontal="center" vertical="center"/>
    </xf>
    <xf numFmtId="0" fontId="77" fillId="0" borderId="0" xfId="7" applyFont="1">
      <alignment vertical="center"/>
    </xf>
    <xf numFmtId="0" fontId="80" fillId="0" borderId="0" xfId="7" applyFont="1">
      <alignment vertical="center"/>
    </xf>
    <xf numFmtId="0" fontId="79" fillId="0" borderId="0" xfId="7" applyFont="1">
      <alignment vertical="center"/>
    </xf>
    <xf numFmtId="9" fontId="80" fillId="0" borderId="79" xfId="7" applyNumberFormat="1" applyFont="1" applyBorder="1" applyAlignment="1" applyProtection="1">
      <alignment horizontal="center" vertical="center"/>
      <protection locked="0"/>
    </xf>
    <xf numFmtId="0" fontId="79" fillId="0" borderId="0" xfId="7" applyFont="1" applyAlignment="1"/>
    <xf numFmtId="0" fontId="79" fillId="0" borderId="0" xfId="7" applyFont="1" applyAlignment="1">
      <alignment horizontal="right" vertical="center"/>
    </xf>
    <xf numFmtId="0" fontId="83" fillId="0" borderId="0" xfId="7" applyFont="1" applyAlignment="1">
      <alignment horizontal="left" vertical="center" indent="1"/>
    </xf>
    <xf numFmtId="198" fontId="73" fillId="0" borderId="0" xfId="7" applyNumberFormat="1" applyFont="1" applyProtection="1">
      <alignment vertical="center"/>
      <protection locked="0"/>
    </xf>
    <xf numFmtId="0" fontId="73" fillId="0" borderId="25" xfId="7" applyFont="1" applyBorder="1">
      <alignment vertical="center"/>
    </xf>
    <xf numFmtId="0" fontId="79" fillId="0" borderId="25" xfId="7" applyFont="1" applyBorder="1" applyAlignment="1">
      <alignment horizontal="right" vertical="center"/>
    </xf>
    <xf numFmtId="0" fontId="73" fillId="0" borderId="0" xfId="7" applyFont="1" applyProtection="1">
      <alignment vertical="center"/>
      <protection locked="0"/>
    </xf>
    <xf numFmtId="20" fontId="3" fillId="0" borderId="0" xfId="7" applyNumberFormat="1" applyAlignment="1">
      <alignment horizontal="right" vertical="center"/>
    </xf>
    <xf numFmtId="0" fontId="3" fillId="0" borderId="0" xfId="7" applyAlignment="1">
      <alignment horizontal="right" vertical="center"/>
    </xf>
    <xf numFmtId="0" fontId="89" fillId="3" borderId="0" xfId="0" applyFont="1" applyFill="1" applyAlignment="1">
      <alignment vertical="center"/>
    </xf>
    <xf numFmtId="0" fontId="89" fillId="3" borderId="0" xfId="0" applyFont="1" applyFill="1" applyAlignment="1">
      <alignment horizontal="center" vertical="center"/>
    </xf>
    <xf numFmtId="0" fontId="89" fillId="16" borderId="0" xfId="0" applyFont="1" applyFill="1" applyAlignment="1">
      <alignment vertical="center"/>
    </xf>
    <xf numFmtId="0" fontId="89" fillId="0" borderId="0" xfId="0" applyFont="1" applyAlignment="1">
      <alignment vertical="center"/>
    </xf>
    <xf numFmtId="0" fontId="89" fillId="0" borderId="0" xfId="0" applyFont="1" applyAlignment="1">
      <alignment horizontal="center" vertical="center"/>
    </xf>
    <xf numFmtId="0" fontId="91" fillId="16" borderId="0" xfId="0" applyFont="1" applyFill="1" applyAlignment="1">
      <alignment horizontal="center" vertical="center"/>
    </xf>
    <xf numFmtId="0" fontId="91" fillId="0" borderId="0" xfId="0" applyFont="1" applyAlignment="1">
      <alignment horizontal="center" vertical="center"/>
    </xf>
    <xf numFmtId="0" fontId="89" fillId="3" borderId="25" xfId="0" applyFont="1" applyFill="1" applyBorder="1" applyAlignment="1">
      <alignment horizontal="center" vertical="center"/>
    </xf>
    <xf numFmtId="1" fontId="94" fillId="3" borderId="25" xfId="0" applyNumberFormat="1" applyFont="1" applyFill="1" applyBorder="1" applyAlignment="1">
      <alignment horizontal="center"/>
    </xf>
    <xf numFmtId="1" fontId="94" fillId="3" borderId="0" xfId="0" applyNumberFormat="1" applyFont="1" applyFill="1" applyAlignment="1">
      <alignment horizontal="center"/>
    </xf>
    <xf numFmtId="0" fontId="89" fillId="3" borderId="0" xfId="0" applyFont="1" applyFill="1" applyAlignment="1">
      <alignment horizontal="center"/>
    </xf>
    <xf numFmtId="0" fontId="90" fillId="3" borderId="0" xfId="0" applyFont="1" applyFill="1" applyAlignment="1">
      <alignment horizontal="center" vertical="center"/>
    </xf>
    <xf numFmtId="0" fontId="92" fillId="3" borderId="46" xfId="0" applyFont="1" applyFill="1" applyBorder="1" applyAlignment="1">
      <alignment horizontal="center" vertical="center"/>
    </xf>
    <xf numFmtId="1" fontId="95" fillId="0" borderId="0" xfId="0" applyNumberFormat="1" applyFont="1" applyAlignment="1">
      <alignment horizontal="center"/>
    </xf>
    <xf numFmtId="0" fontId="96" fillId="3" borderId="0" xfId="0" applyFont="1" applyFill="1" applyAlignment="1">
      <alignment horizontal="center" vertical="center" textRotation="255"/>
    </xf>
    <xf numFmtId="0" fontId="89" fillId="0" borderId="12" xfId="0" applyFont="1" applyBorder="1" applyAlignment="1" applyProtection="1">
      <alignment horizontal="center" shrinkToFit="1"/>
      <protection locked="0"/>
    </xf>
    <xf numFmtId="0" fontId="89" fillId="0" borderId="37" xfId="0" applyFont="1" applyBorder="1" applyAlignment="1" applyProtection="1">
      <alignment horizontal="center" shrinkToFit="1"/>
      <protection locked="0"/>
    </xf>
    <xf numFmtId="0" fontId="96" fillId="16" borderId="0" xfId="0" applyFont="1" applyFill="1" applyAlignment="1">
      <alignment horizontal="center" vertical="center" textRotation="255"/>
    </xf>
    <xf numFmtId="0" fontId="96" fillId="0" borderId="0" xfId="0" applyFont="1" applyAlignment="1">
      <alignment horizontal="center" vertical="center" textRotation="255"/>
    </xf>
    <xf numFmtId="0" fontId="89" fillId="0" borderId="0" xfId="0" applyFont="1" applyAlignment="1">
      <alignment horizontal="left" vertical="center"/>
    </xf>
    <xf numFmtId="0" fontId="92" fillId="0" borderId="0" xfId="0" applyFont="1" applyAlignment="1">
      <alignment horizontal="left" vertical="center"/>
    </xf>
    <xf numFmtId="0" fontId="92" fillId="0" borderId="0" xfId="0" applyFont="1" applyAlignment="1">
      <alignment horizontal="right" vertical="center"/>
    </xf>
    <xf numFmtId="0" fontId="89" fillId="0" borderId="0" xfId="0" applyFont="1" applyAlignment="1">
      <alignment horizontal="center"/>
    </xf>
    <xf numFmtId="200" fontId="89" fillId="6" borderId="37" xfId="9" applyNumberFormat="1" applyFont="1" applyFill="1" applyBorder="1" applyAlignment="1" applyProtection="1">
      <alignment horizontal="right" shrinkToFit="1"/>
      <protection hidden="1"/>
    </xf>
    <xf numFmtId="0" fontId="95" fillId="0" borderId="0" xfId="0" applyFont="1" applyAlignment="1">
      <alignment horizontal="left"/>
    </xf>
    <xf numFmtId="0" fontId="92" fillId="0" borderId="0" xfId="0" applyFont="1" applyAlignment="1">
      <alignment horizontal="center" vertical="center"/>
    </xf>
    <xf numFmtId="0" fontId="92" fillId="0" borderId="0" xfId="0" applyFont="1" applyAlignment="1">
      <alignment vertical="center"/>
    </xf>
    <xf numFmtId="201" fontId="95" fillId="0" borderId="0" xfId="0" applyNumberFormat="1" applyFont="1"/>
    <xf numFmtId="0" fontId="96" fillId="0" borderId="0" xfId="0" applyFont="1" applyAlignment="1">
      <alignment horizontal="center" vertical="center"/>
    </xf>
    <xf numFmtId="0" fontId="92" fillId="3" borderId="0" xfId="0" applyFont="1" applyFill="1" applyAlignment="1">
      <alignment vertical="center"/>
    </xf>
    <xf numFmtId="0" fontId="89" fillId="6" borderId="12" xfId="0" applyFont="1" applyFill="1" applyBorder="1" applyAlignment="1" applyProtection="1">
      <alignment horizontal="center" shrinkToFit="1"/>
      <protection locked="0"/>
    </xf>
    <xf numFmtId="0" fontId="89" fillId="6" borderId="37" xfId="0" applyFont="1" applyFill="1" applyBorder="1" applyAlignment="1" applyProtection="1">
      <alignment horizontal="center" shrinkToFit="1"/>
      <protection locked="0"/>
    </xf>
    <xf numFmtId="200" fontId="89" fillId="6" borderId="37" xfId="9" applyNumberFormat="1" applyFont="1" applyFill="1" applyBorder="1" applyAlignment="1" applyProtection="1">
      <alignment horizontal="right" shrinkToFit="1"/>
      <protection locked="0" hidden="1"/>
    </xf>
    <xf numFmtId="0" fontId="95" fillId="16" borderId="0" xfId="0" applyFont="1" applyFill="1" applyAlignment="1">
      <alignment vertical="center"/>
    </xf>
    <xf numFmtId="0" fontId="91" fillId="16" borderId="0" xfId="0" applyFont="1" applyFill="1" applyAlignment="1">
      <alignment vertical="center"/>
    </xf>
    <xf numFmtId="0" fontId="89" fillId="0" borderId="0" xfId="0" applyFont="1" applyAlignment="1">
      <alignment horizontal="center" vertical="center" textRotation="255"/>
    </xf>
    <xf numFmtId="0" fontId="97" fillId="0" borderId="0" xfId="0" applyFont="1" applyAlignment="1">
      <alignment horizontal="center" vertical="center"/>
    </xf>
    <xf numFmtId="0" fontId="89" fillId="16" borderId="0" xfId="0" applyFont="1" applyFill="1" applyAlignment="1">
      <alignment horizontal="center" vertical="center" textRotation="255"/>
    </xf>
    <xf numFmtId="0" fontId="89" fillId="6" borderId="12" xfId="0" applyFont="1" applyFill="1" applyBorder="1" applyAlignment="1">
      <alignment horizontal="center" shrinkToFit="1"/>
    </xf>
    <xf numFmtId="0" fontId="89" fillId="6" borderId="37" xfId="0" applyFont="1" applyFill="1" applyBorder="1" applyAlignment="1">
      <alignment horizontal="center" shrinkToFit="1"/>
    </xf>
    <xf numFmtId="0" fontId="92" fillId="0" borderId="0" xfId="0" applyFont="1"/>
    <xf numFmtId="40" fontId="89" fillId="0" borderId="0" xfId="9" applyNumberFormat="1" applyFont="1" applyFill="1" applyBorder="1" applyAlignment="1" applyProtection="1">
      <alignment horizontal="right"/>
    </xf>
    <xf numFmtId="204" fontId="89" fillId="0" borderId="0" xfId="9" applyNumberFormat="1" applyFont="1" applyFill="1" applyBorder="1" applyAlignment="1" applyProtection="1">
      <alignment horizontal="right"/>
    </xf>
    <xf numFmtId="205" fontId="89" fillId="0" borderId="0" xfId="9" applyNumberFormat="1" applyFont="1" applyFill="1" applyBorder="1" applyAlignment="1" applyProtection="1">
      <alignment horizontal="right"/>
    </xf>
    <xf numFmtId="0" fontId="89" fillId="3" borderId="13" xfId="0" applyFont="1" applyFill="1" applyBorder="1" applyAlignment="1">
      <alignment horizontal="center" shrinkToFit="1"/>
    </xf>
    <xf numFmtId="0" fontId="89" fillId="3" borderId="47" xfId="0" applyFont="1" applyFill="1" applyBorder="1" applyAlignment="1">
      <alignment horizontal="center" shrinkToFit="1"/>
    </xf>
    <xf numFmtId="200" fontId="89" fillId="3" borderId="47" xfId="9" applyNumberFormat="1" applyFont="1" applyFill="1" applyBorder="1" applyAlignment="1" applyProtection="1">
      <alignment horizontal="right" shrinkToFit="1"/>
      <protection hidden="1"/>
    </xf>
    <xf numFmtId="0" fontId="92" fillId="3" borderId="0" xfId="0" applyFont="1" applyFill="1"/>
    <xf numFmtId="204" fontId="89" fillId="3" borderId="0" xfId="9" applyNumberFormat="1" applyFont="1" applyFill="1" applyBorder="1" applyAlignment="1" applyProtection="1">
      <alignment horizontal="right"/>
    </xf>
    <xf numFmtId="0" fontId="98" fillId="3" borderId="0" xfId="0" applyFont="1" applyFill="1" applyAlignment="1">
      <alignment vertical="center"/>
    </xf>
    <xf numFmtId="200" fontId="89" fillId="0" borderId="37" xfId="9" applyNumberFormat="1" applyFont="1" applyFill="1" applyBorder="1" applyAlignment="1" applyProtection="1">
      <alignment horizontal="right" shrinkToFit="1"/>
      <protection locked="0"/>
    </xf>
    <xf numFmtId="0" fontId="89" fillId="3" borderId="12" xfId="0" applyFont="1" applyFill="1" applyBorder="1" applyAlignment="1">
      <alignment horizontal="center" shrinkToFit="1"/>
    </xf>
    <xf numFmtId="0" fontId="89" fillId="3" borderId="37" xfId="0" applyFont="1" applyFill="1" applyBorder="1" applyAlignment="1">
      <alignment horizontal="center" shrinkToFit="1"/>
    </xf>
    <xf numFmtId="200" fontId="89" fillId="3" borderId="37" xfId="9" applyNumberFormat="1" applyFont="1" applyFill="1" applyBorder="1" applyAlignment="1" applyProtection="1">
      <alignment horizontal="right" shrinkToFit="1"/>
    </xf>
    <xf numFmtId="200" fontId="89" fillId="3" borderId="47" xfId="9" applyNumberFormat="1" applyFont="1" applyFill="1" applyBorder="1" applyAlignment="1" applyProtection="1">
      <alignment horizontal="right" shrinkToFit="1"/>
    </xf>
    <xf numFmtId="201" fontId="89" fillId="17" borderId="0" xfId="9" applyNumberFormat="1" applyFont="1" applyFill="1" applyBorder="1" applyAlignment="1" applyProtection="1">
      <alignment vertical="center" shrinkToFit="1"/>
      <protection hidden="1"/>
    </xf>
    <xf numFmtId="0" fontId="89" fillId="0" borderId="37" xfId="0" applyFont="1" applyBorder="1" applyAlignment="1" applyProtection="1">
      <alignment horizontal="center" vertical="center" shrinkToFit="1"/>
      <protection locked="0"/>
    </xf>
    <xf numFmtId="200" fontId="89" fillId="0" borderId="37" xfId="9" applyNumberFormat="1" applyFont="1" applyFill="1" applyBorder="1" applyAlignment="1" applyProtection="1">
      <alignment horizontal="right" vertical="center" shrinkToFit="1"/>
      <protection locked="0" hidden="1"/>
    </xf>
    <xf numFmtId="200" fontId="89" fillId="6" borderId="37" xfId="9" applyNumberFormat="1" applyFont="1" applyFill="1" applyBorder="1" applyAlignment="1" applyProtection="1">
      <alignment horizontal="right" vertical="center" shrinkToFit="1"/>
      <protection locked="0" hidden="1"/>
    </xf>
    <xf numFmtId="0" fontId="97" fillId="0" borderId="74" xfId="0" applyFont="1" applyBorder="1" applyAlignment="1" applyProtection="1">
      <alignment horizontal="center" vertical="center" wrapText="1" shrinkToFit="1"/>
      <protection locked="0"/>
    </xf>
    <xf numFmtId="0" fontId="97" fillId="0" borderId="79" xfId="0" applyFont="1" applyBorder="1" applyAlignment="1" applyProtection="1">
      <alignment horizontal="center" vertical="center" wrapText="1" shrinkToFit="1"/>
      <protection locked="0"/>
    </xf>
    <xf numFmtId="200" fontId="89" fillId="6" borderId="37" xfId="9" applyNumberFormat="1" applyFont="1" applyFill="1" applyBorder="1" applyAlignment="1" applyProtection="1">
      <alignment horizontal="right" vertical="center" shrinkToFit="1"/>
      <protection hidden="1"/>
    </xf>
    <xf numFmtId="200" fontId="89" fillId="0" borderId="37" xfId="9" applyNumberFormat="1" applyFont="1" applyFill="1" applyBorder="1" applyAlignment="1" applyProtection="1">
      <alignment horizontal="right" vertical="center" shrinkToFit="1"/>
      <protection hidden="1"/>
    </xf>
    <xf numFmtId="0" fontId="100" fillId="0" borderId="37" xfId="0" applyFont="1" applyBorder="1" applyAlignment="1" applyProtection="1">
      <alignment horizontal="center" vertical="center" shrinkToFit="1"/>
      <protection locked="0"/>
    </xf>
    <xf numFmtId="202" fontId="89" fillId="0" borderId="37" xfId="9" applyNumberFormat="1" applyFont="1" applyFill="1" applyBorder="1" applyAlignment="1" applyProtection="1">
      <alignment horizontal="right" vertical="center" shrinkToFit="1"/>
      <protection locked="0" hidden="1"/>
    </xf>
    <xf numFmtId="199" fontId="89" fillId="6" borderId="37" xfId="9" applyNumberFormat="1" applyFont="1" applyFill="1" applyBorder="1" applyAlignment="1" applyProtection="1">
      <alignment horizontal="right" vertical="center" shrinkToFit="1"/>
      <protection hidden="1"/>
    </xf>
    <xf numFmtId="0" fontId="0" fillId="4" borderId="0" xfId="0" applyFill="1"/>
    <xf numFmtId="0" fontId="0" fillId="0" borderId="16" xfId="0" applyBorder="1"/>
    <xf numFmtId="0" fontId="0" fillId="0" borderId="18" xfId="0" applyBorder="1"/>
    <xf numFmtId="0" fontId="0" fillId="4" borderId="0" xfId="0" applyFill="1" applyAlignment="1">
      <alignment horizontal="center" vertical="center"/>
    </xf>
    <xf numFmtId="9" fontId="0" fillId="0" borderId="0" xfId="0" applyNumberFormat="1"/>
    <xf numFmtId="0" fontId="6" fillId="3" borderId="0" xfId="0" applyFont="1" applyFill="1" applyAlignment="1" applyProtection="1">
      <alignment horizontal="center" vertical="center"/>
      <protection hidden="1"/>
    </xf>
    <xf numFmtId="5" fontId="5" fillId="5" borderId="0" xfId="0" applyNumberFormat="1" applyFont="1" applyFill="1" applyAlignment="1" applyProtection="1">
      <alignment horizontal="center"/>
      <protection hidden="1"/>
    </xf>
    <xf numFmtId="182" fontId="5" fillId="0" borderId="9" xfId="0" applyNumberFormat="1" applyFont="1" applyBorder="1" applyAlignment="1" applyProtection="1">
      <alignment vertical="center"/>
      <protection locked="0" hidden="1"/>
    </xf>
    <xf numFmtId="178" fontId="5" fillId="0" borderId="0" xfId="0" applyNumberFormat="1" applyFont="1" applyAlignment="1" applyProtection="1">
      <alignment horizontal="right"/>
      <protection locked="0" hidden="1"/>
    </xf>
    <xf numFmtId="5" fontId="0" fillId="6" borderId="67" xfId="0" applyNumberFormat="1" applyFill="1" applyBorder="1" applyAlignment="1" applyProtection="1">
      <alignment horizontal="center" vertical="center"/>
      <protection hidden="1"/>
    </xf>
    <xf numFmtId="5" fontId="14" fillId="6" borderId="23" xfId="0" applyNumberFormat="1" applyFont="1" applyFill="1" applyBorder="1" applyAlignment="1" applyProtection="1">
      <alignment horizontal="center"/>
      <protection hidden="1"/>
    </xf>
    <xf numFmtId="0" fontId="14" fillId="6" borderId="24" xfId="0" applyFont="1" applyFill="1" applyBorder="1" applyProtection="1">
      <protection hidden="1"/>
    </xf>
    <xf numFmtId="180" fontId="14" fillId="6" borderId="23" xfId="0" applyNumberFormat="1" applyFont="1" applyFill="1" applyBorder="1" applyAlignment="1" applyProtection="1">
      <alignment horizontal="center"/>
      <protection hidden="1"/>
    </xf>
    <xf numFmtId="0" fontId="5" fillId="17" borderId="1" xfId="0" applyFont="1" applyFill="1" applyBorder="1" applyAlignment="1" applyProtection="1">
      <alignment horizontal="center" vertical="center"/>
      <protection hidden="1"/>
    </xf>
    <xf numFmtId="0" fontId="62" fillId="17" borderId="5" xfId="0" applyFont="1" applyFill="1" applyBorder="1" applyAlignment="1" applyProtection="1">
      <alignment horizontal="center" vertical="center"/>
      <protection hidden="1"/>
    </xf>
    <xf numFmtId="0" fontId="6" fillId="17" borderId="3" xfId="0" applyFont="1" applyFill="1" applyBorder="1" applyAlignment="1" applyProtection="1">
      <alignment horizontal="center" vertical="center"/>
      <protection hidden="1"/>
    </xf>
    <xf numFmtId="0" fontId="6" fillId="17" borderId="38" xfId="0" applyFont="1" applyFill="1" applyBorder="1" applyAlignment="1" applyProtection="1">
      <alignment horizontal="center" vertical="center"/>
      <protection hidden="1"/>
    </xf>
    <xf numFmtId="181" fontId="5" fillId="17" borderId="2" xfId="0" applyNumberFormat="1" applyFont="1" applyFill="1" applyBorder="1" applyAlignment="1" applyProtection="1">
      <alignment horizontal="right" vertical="center"/>
      <protection hidden="1"/>
    </xf>
    <xf numFmtId="0" fontId="5" fillId="17" borderId="3" xfId="0" applyFont="1" applyFill="1" applyBorder="1" applyAlignment="1" applyProtection="1">
      <alignment horizontal="center" vertical="center"/>
      <protection hidden="1"/>
    </xf>
    <xf numFmtId="5" fontId="5" fillId="17" borderId="10" xfId="0" applyNumberFormat="1" applyFont="1" applyFill="1" applyBorder="1" applyAlignment="1" applyProtection="1">
      <alignment horizontal="center" vertical="center"/>
      <protection hidden="1"/>
    </xf>
    <xf numFmtId="5" fontId="5" fillId="17" borderId="3" xfId="0" applyNumberFormat="1" applyFont="1" applyFill="1" applyBorder="1" applyAlignment="1" applyProtection="1">
      <alignment horizontal="center" vertical="center"/>
      <protection hidden="1"/>
    </xf>
    <xf numFmtId="0" fontId="5" fillId="17" borderId="4" xfId="0" applyFont="1" applyFill="1" applyBorder="1" applyAlignment="1" applyProtection="1">
      <alignment horizontal="center" vertical="center"/>
      <protection hidden="1"/>
    </xf>
    <xf numFmtId="5" fontId="5" fillId="17" borderId="4" xfId="0" applyNumberFormat="1" applyFont="1" applyFill="1" applyBorder="1" applyAlignment="1" applyProtection="1">
      <alignment horizontal="center"/>
      <protection hidden="1"/>
    </xf>
    <xf numFmtId="5" fontId="5" fillId="17" borderId="0" xfId="0" applyNumberFormat="1" applyFont="1" applyFill="1" applyAlignment="1" applyProtection="1">
      <alignment horizontal="center"/>
      <protection hidden="1"/>
    </xf>
    <xf numFmtId="181" fontId="5" fillId="17" borderId="39" xfId="0" applyNumberFormat="1" applyFont="1" applyFill="1" applyBorder="1" applyAlignment="1" applyProtection="1">
      <alignment horizontal="right" vertical="center"/>
      <protection hidden="1"/>
    </xf>
    <xf numFmtId="0" fontId="5" fillId="17" borderId="38" xfId="0" applyFont="1" applyFill="1" applyBorder="1" applyAlignment="1" applyProtection="1">
      <alignment horizontal="center" vertical="center"/>
      <protection hidden="1"/>
    </xf>
    <xf numFmtId="5" fontId="5" fillId="17" borderId="40" xfId="0" applyNumberFormat="1" applyFont="1" applyFill="1" applyBorder="1" applyAlignment="1" applyProtection="1">
      <alignment horizontal="center" vertical="center"/>
      <protection hidden="1"/>
    </xf>
    <xf numFmtId="5" fontId="5" fillId="17" borderId="38" xfId="0" applyNumberFormat="1" applyFont="1" applyFill="1" applyBorder="1" applyAlignment="1" applyProtection="1">
      <alignment horizontal="center" vertical="center"/>
      <protection hidden="1"/>
    </xf>
    <xf numFmtId="0" fontId="5" fillId="17" borderId="33" xfId="0" applyFont="1" applyFill="1" applyBorder="1" applyAlignment="1" applyProtection="1">
      <alignment horizontal="center" vertical="center"/>
      <protection hidden="1"/>
    </xf>
    <xf numFmtId="5" fontId="5" fillId="17" borderId="33" xfId="0" applyNumberFormat="1" applyFont="1" applyFill="1" applyBorder="1" applyAlignment="1" applyProtection="1">
      <alignment horizontal="center"/>
      <protection hidden="1"/>
    </xf>
    <xf numFmtId="0" fontId="5" fillId="14" borderId="1" xfId="0" applyFont="1" applyFill="1" applyBorder="1" applyAlignment="1" applyProtection="1">
      <alignment horizontal="center" vertical="center"/>
      <protection hidden="1"/>
    </xf>
    <xf numFmtId="0" fontId="62" fillId="14" borderId="5" xfId="0" applyFont="1" applyFill="1" applyBorder="1" applyAlignment="1" applyProtection="1">
      <alignment horizontal="center" vertical="center"/>
      <protection hidden="1"/>
    </xf>
    <xf numFmtId="0" fontId="6" fillId="14" borderId="3" xfId="0" applyFont="1" applyFill="1" applyBorder="1" applyAlignment="1" applyProtection="1">
      <alignment horizontal="center" vertical="center"/>
      <protection hidden="1"/>
    </xf>
    <xf numFmtId="0" fontId="6" fillId="14" borderId="38" xfId="0" applyFont="1" applyFill="1" applyBorder="1" applyAlignment="1" applyProtection="1">
      <alignment horizontal="center" vertical="center"/>
      <protection hidden="1"/>
    </xf>
    <xf numFmtId="181" fontId="5" fillId="14" borderId="2" xfId="0" applyNumberFormat="1" applyFont="1" applyFill="1" applyBorder="1" applyAlignment="1" applyProtection="1">
      <alignment horizontal="right" vertical="center"/>
      <protection hidden="1"/>
    </xf>
    <xf numFmtId="0" fontId="5" fillId="14" borderId="3" xfId="0" applyFont="1" applyFill="1" applyBorder="1" applyAlignment="1" applyProtection="1">
      <alignment horizontal="center" vertical="center"/>
      <protection hidden="1"/>
    </xf>
    <xf numFmtId="5" fontId="5" fillId="14" borderId="10" xfId="0" applyNumberFormat="1" applyFont="1" applyFill="1" applyBorder="1" applyAlignment="1" applyProtection="1">
      <alignment horizontal="center" vertical="center"/>
      <protection hidden="1"/>
    </xf>
    <xf numFmtId="5" fontId="5" fillId="14" borderId="3" xfId="0" applyNumberFormat="1" applyFont="1" applyFill="1" applyBorder="1" applyAlignment="1" applyProtection="1">
      <alignment horizontal="center" vertical="center"/>
      <protection hidden="1"/>
    </xf>
    <xf numFmtId="0" fontId="5" fillId="14" borderId="4" xfId="0" applyFont="1" applyFill="1" applyBorder="1" applyAlignment="1" applyProtection="1">
      <alignment horizontal="center" vertical="center"/>
      <protection hidden="1"/>
    </xf>
    <xf numFmtId="181" fontId="5" fillId="14" borderId="39" xfId="0" applyNumberFormat="1" applyFont="1" applyFill="1" applyBorder="1" applyAlignment="1" applyProtection="1">
      <alignment horizontal="right" vertical="center"/>
      <protection hidden="1"/>
    </xf>
    <xf numFmtId="0" fontId="5" fillId="14" borderId="38" xfId="0" applyFont="1" applyFill="1" applyBorder="1" applyAlignment="1" applyProtection="1">
      <alignment horizontal="center" vertical="center"/>
      <protection hidden="1"/>
    </xf>
    <xf numFmtId="5" fontId="5" fillId="14" borderId="40" xfId="0" applyNumberFormat="1" applyFont="1" applyFill="1" applyBorder="1" applyAlignment="1" applyProtection="1">
      <alignment horizontal="center" vertical="center"/>
      <protection hidden="1"/>
    </xf>
    <xf numFmtId="5" fontId="5" fillId="14" borderId="38" xfId="0" applyNumberFormat="1" applyFont="1" applyFill="1" applyBorder="1" applyAlignment="1" applyProtection="1">
      <alignment horizontal="center" vertical="center"/>
      <protection hidden="1"/>
    </xf>
    <xf numFmtId="0" fontId="5" fillId="14" borderId="33" xfId="0" applyFont="1" applyFill="1" applyBorder="1" applyAlignment="1" applyProtection="1">
      <alignment horizontal="center" vertical="center"/>
      <protection hidden="1"/>
    </xf>
    <xf numFmtId="0" fontId="0" fillId="6" borderId="23" xfId="0" applyFill="1" applyBorder="1" applyAlignment="1">
      <alignment vertical="center"/>
    </xf>
    <xf numFmtId="0" fontId="0" fillId="6" borderId="24" xfId="0" applyFill="1" applyBorder="1" applyAlignment="1">
      <alignment vertical="center"/>
    </xf>
    <xf numFmtId="0" fontId="5" fillId="6" borderId="24" xfId="0" applyFont="1" applyFill="1" applyBorder="1" applyAlignment="1" applyProtection="1">
      <alignment horizontal="center" vertical="center"/>
      <protection locked="0" hidden="1"/>
    </xf>
    <xf numFmtId="0" fontId="5" fillId="6" borderId="24" xfId="0" applyFont="1" applyFill="1" applyBorder="1" applyAlignment="1" applyProtection="1">
      <alignment horizontal="center" vertical="center" shrinkToFit="1"/>
      <protection locked="0" hidden="1"/>
    </xf>
    <xf numFmtId="0" fontId="5" fillId="6" borderId="41" xfId="0" applyFont="1" applyFill="1" applyBorder="1" applyAlignment="1" applyProtection="1">
      <alignment horizontal="center" vertical="center" shrinkToFit="1"/>
      <protection locked="0" hidden="1"/>
    </xf>
    <xf numFmtId="0" fontId="5" fillId="6" borderId="87" xfId="0" applyFont="1" applyFill="1" applyBorder="1" applyAlignment="1" applyProtection="1">
      <alignment horizontal="center" vertical="center"/>
      <protection locked="0" hidden="1"/>
    </xf>
    <xf numFmtId="179" fontId="5" fillId="6" borderId="87" xfId="0" applyNumberFormat="1" applyFont="1" applyFill="1" applyBorder="1" applyAlignment="1" applyProtection="1">
      <alignment horizontal="center" vertical="center"/>
      <protection locked="0" hidden="1"/>
    </xf>
    <xf numFmtId="179" fontId="5" fillId="6" borderId="36" xfId="0" applyNumberFormat="1" applyFont="1" applyFill="1" applyBorder="1" applyAlignment="1" applyProtection="1">
      <alignment horizontal="center" vertical="center"/>
      <protection locked="0" hidden="1"/>
    </xf>
    <xf numFmtId="0" fontId="5" fillId="6" borderId="29" xfId="0" applyFont="1" applyFill="1" applyBorder="1" applyAlignment="1" applyProtection="1">
      <alignment horizontal="center" vertical="center"/>
      <protection hidden="1"/>
    </xf>
    <xf numFmtId="0" fontId="6" fillId="6" borderId="114" xfId="0" applyFont="1" applyFill="1" applyBorder="1" applyAlignment="1" applyProtection="1">
      <alignment horizontal="center" vertical="center"/>
      <protection locked="0" hidden="1"/>
    </xf>
    <xf numFmtId="0" fontId="6" fillId="6" borderId="115" xfId="0" applyFont="1" applyFill="1" applyBorder="1" applyAlignment="1" applyProtection="1">
      <alignment horizontal="center" vertical="center"/>
      <protection hidden="1"/>
    </xf>
    <xf numFmtId="0" fontId="6" fillId="6" borderId="115" xfId="0" applyFont="1" applyFill="1" applyBorder="1" applyAlignment="1" applyProtection="1">
      <alignment horizontal="center" vertical="center"/>
      <protection locked="0" hidden="1"/>
    </xf>
    <xf numFmtId="181" fontId="5" fillId="6" borderId="115" xfId="0" applyNumberFormat="1" applyFont="1" applyFill="1" applyBorder="1" applyAlignment="1" applyProtection="1">
      <alignment horizontal="right" vertical="center"/>
      <protection locked="0" hidden="1"/>
    </xf>
    <xf numFmtId="178" fontId="5" fillId="6" borderId="115" xfId="0" applyNumberFormat="1" applyFont="1" applyFill="1" applyBorder="1" applyAlignment="1" applyProtection="1">
      <alignment horizontal="right" vertical="center"/>
      <protection locked="0" hidden="1"/>
    </xf>
    <xf numFmtId="20" fontId="5" fillId="6" borderId="115" xfId="0" applyNumberFormat="1" applyFont="1" applyFill="1" applyBorder="1" applyAlignment="1" applyProtection="1">
      <alignment horizontal="center" vertical="center"/>
      <protection locked="0" hidden="1"/>
    </xf>
    <xf numFmtId="178" fontId="5" fillId="6" borderId="116" xfId="0" applyNumberFormat="1" applyFont="1" applyFill="1" applyBorder="1" applyAlignment="1" applyProtection="1">
      <alignment horizontal="right" vertical="center"/>
      <protection locked="0" hidden="1"/>
    </xf>
    <xf numFmtId="178" fontId="5" fillId="6" borderId="0" xfId="0" applyNumberFormat="1" applyFont="1" applyFill="1" applyAlignment="1" applyProtection="1">
      <alignment horizontal="right"/>
      <protection locked="0" hidden="1"/>
    </xf>
    <xf numFmtId="0" fontId="5" fillId="6" borderId="41" xfId="0" applyFont="1" applyFill="1" applyBorder="1" applyAlignment="1" applyProtection="1">
      <alignment horizontal="center" vertical="center"/>
      <protection hidden="1"/>
    </xf>
    <xf numFmtId="0" fontId="5" fillId="6" borderId="87" xfId="0" applyFont="1" applyFill="1" applyBorder="1" applyAlignment="1" applyProtection="1">
      <alignment horizontal="center" vertical="center"/>
      <protection hidden="1"/>
    </xf>
    <xf numFmtId="0" fontId="5" fillId="6" borderId="36" xfId="0" applyFont="1" applyFill="1" applyBorder="1" applyAlignment="1" applyProtection="1">
      <alignment horizontal="center" vertical="center"/>
      <protection hidden="1"/>
    </xf>
    <xf numFmtId="0" fontId="5" fillId="6" borderId="24" xfId="0" applyFont="1" applyFill="1" applyBorder="1" applyAlignment="1" applyProtection="1">
      <alignment horizontal="center" vertical="center"/>
      <protection hidden="1"/>
    </xf>
    <xf numFmtId="0" fontId="9" fillId="6" borderId="87" xfId="0" applyFont="1" applyFill="1" applyBorder="1" applyAlignment="1" applyProtection="1">
      <alignment horizontal="center" vertical="center"/>
      <protection hidden="1"/>
    </xf>
    <xf numFmtId="0" fontId="9" fillId="6" borderId="110" xfId="0" applyFont="1" applyFill="1" applyBorder="1" applyAlignment="1" applyProtection="1">
      <alignment horizontal="center" vertical="center"/>
      <protection hidden="1"/>
    </xf>
    <xf numFmtId="0" fontId="11" fillId="6" borderId="36" xfId="0" applyFont="1" applyFill="1" applyBorder="1" applyAlignment="1" applyProtection="1">
      <alignment horizontal="center" vertical="center"/>
      <protection hidden="1"/>
    </xf>
    <xf numFmtId="0" fontId="5" fillId="6" borderId="23" xfId="0" applyFont="1" applyFill="1" applyBorder="1" applyAlignment="1" applyProtection="1">
      <alignment horizontal="center" vertical="center"/>
      <protection hidden="1"/>
    </xf>
    <xf numFmtId="0" fontId="6" fillId="6" borderId="23" xfId="0" applyFont="1" applyFill="1" applyBorder="1" applyAlignment="1" applyProtection="1">
      <alignment horizontal="center" vertical="center"/>
      <protection hidden="1"/>
    </xf>
    <xf numFmtId="0" fontId="6" fillId="6" borderId="24" xfId="0" applyFont="1" applyFill="1" applyBorder="1" applyAlignment="1" applyProtection="1">
      <alignment horizontal="center" vertical="center"/>
      <protection hidden="1"/>
    </xf>
    <xf numFmtId="0" fontId="6" fillId="6" borderId="30" xfId="0" applyFont="1" applyFill="1" applyBorder="1" applyAlignment="1" applyProtection="1">
      <alignment horizontal="center" vertical="center"/>
      <protection hidden="1"/>
    </xf>
    <xf numFmtId="0" fontId="6" fillId="6" borderId="31" xfId="0" applyFont="1" applyFill="1" applyBorder="1" applyAlignment="1" applyProtection="1">
      <alignment horizontal="center" vertical="center"/>
      <protection hidden="1"/>
    </xf>
    <xf numFmtId="0" fontId="6" fillId="6" borderId="67" xfId="0" applyFont="1" applyFill="1" applyBorder="1" applyAlignment="1" applyProtection="1">
      <alignment horizontal="center" vertical="center"/>
      <protection hidden="1"/>
    </xf>
    <xf numFmtId="0" fontId="5" fillId="6" borderId="87" xfId="0" applyFont="1" applyFill="1" applyBorder="1" applyAlignment="1">
      <alignment vertical="center" shrinkToFit="1"/>
    </xf>
    <xf numFmtId="0" fontId="5" fillId="6" borderId="87" xfId="0" applyFont="1" applyFill="1" applyBorder="1" applyAlignment="1" applyProtection="1">
      <alignment vertical="center" wrapText="1"/>
      <protection hidden="1"/>
    </xf>
    <xf numFmtId="0" fontId="10" fillId="0" borderId="87" xfId="0" applyFont="1" applyBorder="1" applyAlignment="1" applyProtection="1">
      <alignment vertical="center" wrapText="1"/>
      <protection hidden="1"/>
    </xf>
    <xf numFmtId="0" fontId="0" fillId="6" borderId="41" xfId="0" applyFill="1" applyBorder="1" applyAlignment="1" applyProtection="1">
      <alignment horizontal="centerContinuous" vertical="center"/>
      <protection hidden="1"/>
    </xf>
    <xf numFmtId="0" fontId="0" fillId="6" borderId="87" xfId="0" applyFill="1" applyBorder="1" applyAlignment="1" applyProtection="1">
      <alignment horizontal="centerContinuous" vertical="center"/>
      <protection hidden="1"/>
    </xf>
    <xf numFmtId="0" fontId="5" fillId="6" borderId="111" xfId="0" applyFont="1" applyFill="1" applyBorder="1" applyAlignment="1" applyProtection="1">
      <alignment horizontal="center" vertical="center"/>
      <protection hidden="1"/>
    </xf>
    <xf numFmtId="0" fontId="5" fillId="6" borderId="7" xfId="0" applyFont="1" applyFill="1" applyBorder="1" applyAlignment="1" applyProtection="1">
      <alignment vertical="center" shrinkToFit="1"/>
      <protection locked="0" hidden="1"/>
    </xf>
    <xf numFmtId="5" fontId="14" fillId="0" borderId="28" xfId="0" applyNumberFormat="1" applyFont="1" applyBorder="1" applyProtection="1">
      <protection hidden="1"/>
    </xf>
    <xf numFmtId="0" fontId="6" fillId="6" borderId="94" xfId="0" applyFont="1" applyFill="1" applyBorder="1" applyAlignment="1" applyProtection="1">
      <alignment horizontal="center" vertical="center"/>
      <protection hidden="1"/>
    </xf>
    <xf numFmtId="0" fontId="5" fillId="0" borderId="126" xfId="0" applyFont="1" applyBorder="1" applyAlignment="1" applyProtection="1">
      <alignment horizontal="left" indent="1"/>
      <protection locked="0" hidden="1"/>
    </xf>
    <xf numFmtId="0" fontId="3" fillId="0" borderId="0" xfId="0" applyFont="1" applyProtection="1">
      <protection hidden="1"/>
    </xf>
    <xf numFmtId="0" fontId="5" fillId="0" borderId="0" xfId="0" applyFont="1" applyProtection="1">
      <protection hidden="1"/>
    </xf>
    <xf numFmtId="176" fontId="5" fillId="0" borderId="0" xfId="0" applyNumberFormat="1" applyFont="1" applyAlignment="1" applyProtection="1">
      <alignment horizontal="right"/>
      <protection hidden="1"/>
    </xf>
    <xf numFmtId="176" fontId="5" fillId="0" borderId="0" xfId="0" applyNumberFormat="1" applyFont="1" applyAlignment="1" applyProtection="1">
      <alignment horizontal="center"/>
      <protection hidden="1"/>
    </xf>
    <xf numFmtId="0" fontId="0" fillId="0" borderId="0" xfId="0" applyAlignment="1" applyProtection="1">
      <alignment horizontal="center"/>
      <protection hidden="1"/>
    </xf>
    <xf numFmtId="49" fontId="7" fillId="0" borderId="0" xfId="0" applyNumberFormat="1" applyFont="1" applyAlignment="1" applyProtection="1">
      <alignment horizontal="left"/>
      <protection locked="0" hidden="1"/>
    </xf>
    <xf numFmtId="0" fontId="17" fillId="0" borderId="0" xfId="0" applyFont="1" applyProtection="1">
      <protection hidden="1"/>
    </xf>
    <xf numFmtId="0" fontId="5" fillId="0" borderId="0" xfId="0" applyFont="1" applyAlignment="1" applyProtection="1">
      <alignment horizontal="left"/>
      <protection hidden="1"/>
    </xf>
    <xf numFmtId="0" fontId="5" fillId="0" borderId="94" xfId="0" applyFont="1" applyBorder="1" applyProtection="1">
      <protection hidden="1"/>
    </xf>
    <xf numFmtId="0" fontId="5" fillId="0" borderId="0" xfId="0" applyFont="1" applyAlignment="1" applyProtection="1">
      <alignment vertical="center"/>
      <protection hidden="1"/>
    </xf>
    <xf numFmtId="49" fontId="0" fillId="0" borderId="0" xfId="0" applyNumberFormat="1" applyProtection="1">
      <protection locked="0" hidden="1"/>
    </xf>
    <xf numFmtId="5" fontId="21" fillId="0" borderId="94" xfId="0" applyNumberFormat="1" applyFont="1" applyBorder="1" applyAlignment="1" applyProtection="1">
      <alignment vertical="center"/>
      <protection locked="0" hidden="1"/>
    </xf>
    <xf numFmtId="182" fontId="5" fillId="0" borderId="32" xfId="0" applyNumberFormat="1" applyFont="1" applyBorder="1" applyAlignment="1" applyProtection="1">
      <alignment vertical="center"/>
      <protection locked="0" hidden="1"/>
    </xf>
    <xf numFmtId="0" fontId="5" fillId="0" borderId="33" xfId="0" applyFont="1" applyBorder="1" applyAlignment="1" applyProtection="1">
      <alignment vertical="center" shrinkToFit="1"/>
      <protection locked="0" hidden="1"/>
    </xf>
    <xf numFmtId="5" fontId="5" fillId="0" borderId="9" xfId="0" applyNumberFormat="1" applyFont="1" applyBorder="1" applyAlignment="1" applyProtection="1">
      <alignment vertical="center" wrapText="1"/>
      <protection locked="0" hidden="1"/>
    </xf>
    <xf numFmtId="5" fontId="5" fillId="0" borderId="7" xfId="0" applyNumberFormat="1" applyFont="1" applyBorder="1" applyAlignment="1" applyProtection="1">
      <alignment vertical="center" wrapText="1"/>
      <protection hidden="1"/>
    </xf>
    <xf numFmtId="5" fontId="5" fillId="0" borderId="0" xfId="0" applyNumberFormat="1" applyFont="1" applyAlignment="1" applyProtection="1">
      <alignment vertical="center" wrapText="1"/>
      <protection locked="0" hidden="1"/>
    </xf>
    <xf numFmtId="5" fontId="5" fillId="0" borderId="0" xfId="0" applyNumberFormat="1" applyFont="1" applyAlignment="1" applyProtection="1">
      <alignment vertical="center" wrapText="1"/>
      <protection hidden="1"/>
    </xf>
    <xf numFmtId="0" fontId="9" fillId="0" borderId="0" xfId="0" applyFont="1" applyAlignment="1" applyProtection="1">
      <alignment horizontal="center" vertical="center"/>
      <protection hidden="1"/>
    </xf>
    <xf numFmtId="0" fontId="9" fillId="0" borderId="94" xfId="0" applyFont="1" applyBorder="1" applyAlignment="1" applyProtection="1">
      <alignment vertical="center"/>
      <protection hidden="1"/>
    </xf>
    <xf numFmtId="0" fontId="9" fillId="0" borderId="32" xfId="0" applyFont="1" applyBorder="1" applyAlignment="1" applyProtection="1">
      <alignment vertical="center"/>
      <protection hidden="1"/>
    </xf>
    <xf numFmtId="0" fontId="9" fillId="0" borderId="38" xfId="0" applyFont="1" applyBorder="1" applyAlignment="1" applyProtection="1">
      <alignment vertical="center"/>
      <protection hidden="1"/>
    </xf>
    <xf numFmtId="0" fontId="9" fillId="0" borderId="125" xfId="0" applyFont="1" applyBorder="1" applyAlignment="1" applyProtection="1">
      <alignment horizontal="center" vertical="center"/>
      <protection hidden="1"/>
    </xf>
    <xf numFmtId="0" fontId="6" fillId="0" borderId="0" xfId="0" applyFont="1" applyAlignment="1" applyProtection="1">
      <alignment vertical="center" wrapText="1"/>
      <protection hidden="1"/>
    </xf>
    <xf numFmtId="5" fontId="19" fillId="0" borderId="0" xfId="0" applyNumberFormat="1" applyFont="1" applyAlignment="1" applyProtection="1">
      <alignment horizontal="center" vertical="center"/>
      <protection hidden="1"/>
    </xf>
    <xf numFmtId="5" fontId="19" fillId="0" borderId="0" xfId="0" applyNumberFormat="1" applyFont="1" applyAlignment="1" applyProtection="1">
      <alignment horizontal="center" vertical="center"/>
      <protection locked="0" hidden="1"/>
    </xf>
    <xf numFmtId="5" fontId="19" fillId="0" borderId="0" xfId="0" applyNumberFormat="1" applyFont="1" applyAlignment="1" applyProtection="1">
      <alignment vertical="center"/>
      <protection hidden="1"/>
    </xf>
    <xf numFmtId="5" fontId="20" fillId="0" borderId="0" xfId="0" applyNumberFormat="1" applyFont="1" applyAlignment="1" applyProtection="1">
      <alignment horizontal="center" vertical="center" shrinkToFit="1"/>
      <protection hidden="1"/>
    </xf>
    <xf numFmtId="5" fontId="21" fillId="0" borderId="94" xfId="0" applyNumberFormat="1" applyFont="1" applyBorder="1" applyAlignment="1" applyProtection="1">
      <alignment vertical="center" shrinkToFit="1"/>
      <protection locked="0" hidden="1"/>
    </xf>
    <xf numFmtId="5" fontId="21" fillId="0" borderId="27" xfId="0" applyNumberFormat="1" applyFont="1" applyBorder="1" applyAlignment="1" applyProtection="1">
      <alignment vertical="center" shrinkToFit="1"/>
      <protection locked="0" hidden="1"/>
    </xf>
    <xf numFmtId="5" fontId="21" fillId="0" borderId="25" xfId="0" applyNumberFormat="1" applyFont="1" applyBorder="1" applyAlignment="1" applyProtection="1">
      <alignment vertical="center" shrinkToFit="1"/>
      <protection locked="0" hidden="1"/>
    </xf>
    <xf numFmtId="5" fontId="21" fillId="0" borderId="117" xfId="0" applyNumberFormat="1" applyFont="1" applyBorder="1" applyAlignment="1" applyProtection="1">
      <alignment horizontal="center" vertical="center" shrinkToFit="1"/>
      <protection locked="0" hidden="1"/>
    </xf>
    <xf numFmtId="41" fontId="5" fillId="0" borderId="9" xfId="0" applyNumberFormat="1" applyFont="1" applyBorder="1" applyAlignment="1" applyProtection="1">
      <alignment vertical="center" wrapText="1"/>
      <protection locked="0" hidden="1"/>
    </xf>
    <xf numFmtId="5" fontId="5" fillId="0" borderId="7" xfId="0" applyNumberFormat="1" applyFont="1" applyBorder="1" applyAlignment="1" applyProtection="1">
      <alignment vertical="center" wrapText="1"/>
      <protection locked="0" hidden="1"/>
    </xf>
    <xf numFmtId="0" fontId="9" fillId="0" borderId="0" xfId="0" applyFont="1" applyAlignment="1" applyProtection="1">
      <alignment horizontal="left" vertical="center"/>
      <protection locked="0" hidden="1"/>
    </xf>
    <xf numFmtId="0" fontId="9" fillId="0" borderId="0" xfId="0" applyFont="1" applyAlignment="1" applyProtection="1">
      <alignment vertical="center"/>
      <protection locked="0" hidden="1"/>
    </xf>
    <xf numFmtId="0" fontId="0" fillId="0" borderId="0" xfId="0" applyProtection="1">
      <protection locked="0" hidden="1"/>
    </xf>
    <xf numFmtId="0" fontId="0" fillId="0" borderId="0" xfId="0" applyAlignment="1" applyProtection="1">
      <alignment vertical="center" shrinkToFit="1"/>
      <protection hidden="1"/>
    </xf>
    <xf numFmtId="5" fontId="5" fillId="0" borderId="0" xfId="0" applyNumberFormat="1" applyFont="1" applyAlignment="1" applyProtection="1">
      <alignment horizontal="center" vertical="center"/>
      <protection locked="0" hidden="1"/>
    </xf>
    <xf numFmtId="5" fontId="5" fillId="0" borderId="0" xfId="0" applyNumberFormat="1" applyFont="1" applyAlignment="1" applyProtection="1">
      <alignment horizontal="center" vertical="center" wrapText="1"/>
      <protection hidden="1"/>
    </xf>
    <xf numFmtId="0" fontId="9" fillId="0" borderId="0" xfId="0" applyFont="1" applyAlignment="1" applyProtection="1">
      <alignment vertical="center"/>
      <protection hidden="1"/>
    </xf>
    <xf numFmtId="0" fontId="0" fillId="0" borderId="0" xfId="0" applyAlignment="1" applyProtection="1">
      <alignment shrinkToFit="1"/>
      <protection hidden="1"/>
    </xf>
    <xf numFmtId="0" fontId="5" fillId="0" borderId="0" xfId="0" applyFont="1" applyAlignment="1" applyProtection="1">
      <alignment horizontal="right" vertical="center"/>
      <protection hidden="1"/>
    </xf>
    <xf numFmtId="183" fontId="5" fillId="0" borderId="126" xfId="0" applyNumberFormat="1" applyFont="1" applyBorder="1" applyAlignment="1" applyProtection="1">
      <alignment horizontal="centerContinuous" vertical="center"/>
      <protection locked="0" hidden="1"/>
    </xf>
    <xf numFmtId="183" fontId="5" fillId="0" borderId="0" xfId="0" applyNumberFormat="1" applyFont="1" applyAlignment="1" applyProtection="1">
      <alignment horizontal="centerContinuous" vertical="center"/>
      <protection locked="0" hidden="1"/>
    </xf>
    <xf numFmtId="195" fontId="7" fillId="0" borderId="0" xfId="0" applyNumberFormat="1" applyFont="1" applyAlignment="1" applyProtection="1">
      <alignment shrinkToFit="1"/>
      <protection hidden="1"/>
    </xf>
    <xf numFmtId="185" fontId="7" fillId="0" borderId="25" xfId="0" applyNumberFormat="1" applyFont="1" applyBorder="1" applyProtection="1">
      <protection hidden="1"/>
    </xf>
    <xf numFmtId="0" fontId="18" fillId="0" borderId="0" xfId="0" applyFont="1" applyProtection="1">
      <protection hidden="1"/>
    </xf>
    <xf numFmtId="5" fontId="21" fillId="0" borderId="0" xfId="0" applyNumberFormat="1" applyFont="1" applyAlignment="1" applyProtection="1">
      <alignment horizontal="center" vertical="center" shrinkToFit="1"/>
      <protection locked="0" hidden="1"/>
    </xf>
    <xf numFmtId="0" fontId="5" fillId="0" borderId="25" xfId="0" applyFont="1" applyBorder="1" applyAlignment="1">
      <alignment vertical="center" shrinkToFit="1"/>
    </xf>
    <xf numFmtId="0" fontId="5" fillId="0" borderId="25" xfId="0" applyFont="1" applyBorder="1" applyAlignment="1" applyProtection="1">
      <alignment vertical="center" wrapText="1"/>
      <protection hidden="1"/>
    </xf>
    <xf numFmtId="184" fontId="5" fillId="0" borderId="0" xfId="0" applyNumberFormat="1" applyFont="1" applyAlignment="1" applyProtection="1">
      <alignment vertical="top"/>
      <protection hidden="1"/>
    </xf>
    <xf numFmtId="185" fontId="0" fillId="0" borderId="0" xfId="0" applyNumberFormat="1" applyProtection="1">
      <protection hidden="1"/>
    </xf>
    <xf numFmtId="49" fontId="0" fillId="0" borderId="0" xfId="0" applyNumberFormat="1" applyAlignment="1" applyProtection="1">
      <alignment horizontal="centerContinuous" vertical="center"/>
      <protection hidden="1"/>
    </xf>
    <xf numFmtId="49" fontId="0" fillId="0" borderId="0" xfId="0" applyNumberFormat="1" applyAlignment="1" applyProtection="1">
      <alignment horizontal="left" vertical="center" indent="1"/>
      <protection locked="0" hidden="1"/>
    </xf>
    <xf numFmtId="49" fontId="0" fillId="0" borderId="0" xfId="0" applyNumberFormat="1" applyAlignment="1" applyProtection="1">
      <alignment vertical="center"/>
      <protection locked="0" hidden="1"/>
    </xf>
    <xf numFmtId="5" fontId="46" fillId="0" borderId="0" xfId="0" applyNumberFormat="1" applyFont="1" applyAlignment="1" applyProtection="1">
      <alignment horizontal="left" vertical="center" indent="1" shrinkToFit="1"/>
      <protection locked="0" hidden="1"/>
    </xf>
    <xf numFmtId="5" fontId="46" fillId="0" borderId="0" xfId="0" applyNumberFormat="1" applyFont="1" applyAlignment="1" applyProtection="1">
      <alignment vertical="center" shrinkToFit="1"/>
      <protection hidden="1"/>
    </xf>
    <xf numFmtId="0" fontId="5" fillId="0" borderId="0" xfId="0" applyFont="1" applyAlignment="1" applyProtection="1">
      <alignment vertical="center" wrapText="1"/>
      <protection hidden="1"/>
    </xf>
    <xf numFmtId="0" fontId="10" fillId="0" borderId="0" xfId="0" applyFont="1" applyAlignment="1" applyProtection="1">
      <alignment vertical="center" wrapText="1"/>
      <protection hidden="1"/>
    </xf>
    <xf numFmtId="0" fontId="10" fillId="0" borderId="0" xfId="0" applyFont="1" applyAlignment="1" applyProtection="1">
      <alignment horizontal="center" vertical="center" wrapText="1"/>
      <protection hidden="1"/>
    </xf>
    <xf numFmtId="194" fontId="3" fillId="0" borderId="5" xfId="0" applyNumberFormat="1" applyFont="1" applyBorder="1" applyAlignment="1" applyProtection="1">
      <alignment horizontal="center" vertical="center"/>
      <protection locked="0" hidden="1"/>
    </xf>
    <xf numFmtId="0" fontId="0" fillId="0" borderId="34" xfId="0" applyBorder="1" applyProtection="1">
      <protection hidden="1"/>
    </xf>
    <xf numFmtId="0" fontId="0" fillId="0" borderId="112" xfId="0" applyBorder="1" applyProtection="1">
      <protection hidden="1"/>
    </xf>
    <xf numFmtId="0" fontId="0" fillId="0" borderId="113" xfId="0" applyBorder="1" applyProtection="1">
      <protection hidden="1"/>
    </xf>
    <xf numFmtId="194" fontId="0" fillId="0" borderId="34" xfId="0" applyNumberFormat="1" applyBorder="1" applyAlignment="1" applyProtection="1">
      <alignment horizontal="distributed" indent="1"/>
      <protection locked="0" hidden="1"/>
    </xf>
    <xf numFmtId="0" fontId="5" fillId="0" borderId="34" xfId="0" applyFont="1" applyBorder="1" applyAlignment="1" applyProtection="1">
      <alignment horizontal="center" vertical="center"/>
      <protection hidden="1"/>
    </xf>
    <xf numFmtId="194" fontId="3" fillId="0" borderId="34" xfId="0" applyNumberFormat="1" applyFont="1" applyBorder="1" applyAlignment="1" applyProtection="1">
      <alignment horizontal="distributed" indent="2"/>
      <protection locked="0" hidden="1"/>
    </xf>
    <xf numFmtId="194" fontId="3" fillId="0" borderId="0" xfId="0" applyNumberFormat="1" applyFont="1" applyAlignment="1" applyProtection="1">
      <alignment horizontal="distributed" indent="2"/>
      <protection locked="0" hidden="1"/>
    </xf>
    <xf numFmtId="0" fontId="16" fillId="0" borderId="55" xfId="0" applyFont="1" applyBorder="1" applyAlignment="1" applyProtection="1">
      <alignment horizontal="center" vertical="center" shrinkToFit="1"/>
      <protection locked="0" hidden="1"/>
    </xf>
    <xf numFmtId="5" fontId="16" fillId="0" borderId="44" xfId="0" applyNumberFormat="1" applyFont="1" applyBorder="1" applyAlignment="1" applyProtection="1">
      <alignment horizontal="center" vertical="center"/>
      <protection locked="0" hidden="1"/>
    </xf>
    <xf numFmtId="178" fontId="22" fillId="0" borderId="45" xfId="0" applyNumberFormat="1" applyFont="1" applyBorder="1" applyAlignment="1" applyProtection="1">
      <alignment horizontal="center" vertical="center"/>
      <protection locked="0" hidden="1"/>
    </xf>
    <xf numFmtId="5" fontId="22" fillId="0" borderId="55" xfId="0" applyNumberFormat="1" applyFont="1" applyBorder="1" applyAlignment="1" applyProtection="1">
      <alignment horizontal="center" vertical="center"/>
      <protection locked="0" hidden="1"/>
    </xf>
    <xf numFmtId="5" fontId="14" fillId="6" borderId="0" xfId="0" applyNumberFormat="1" applyFont="1" applyFill="1" applyAlignment="1" applyProtection="1">
      <alignment horizontal="center"/>
      <protection hidden="1"/>
    </xf>
    <xf numFmtId="5" fontId="23" fillId="6" borderId="0" xfId="0" applyNumberFormat="1" applyFont="1" applyFill="1" applyProtection="1">
      <protection hidden="1"/>
    </xf>
    <xf numFmtId="5" fontId="16" fillId="6" borderId="0" xfId="0" applyNumberFormat="1" applyFont="1" applyFill="1" applyAlignment="1" applyProtection="1">
      <alignment horizontal="center"/>
      <protection hidden="1"/>
    </xf>
    <xf numFmtId="5" fontId="14" fillId="6" borderId="0" xfId="0" applyNumberFormat="1" applyFont="1" applyFill="1" applyAlignment="1" applyProtection="1">
      <alignment horizontal="center" vertical="center"/>
      <protection locked="0" hidden="1"/>
    </xf>
    <xf numFmtId="0" fontId="14" fillId="6" borderId="0" xfId="0" applyFont="1" applyFill="1" applyAlignment="1" applyProtection="1">
      <alignment horizontal="center" vertical="center" shrinkToFit="1"/>
      <protection hidden="1"/>
    </xf>
    <xf numFmtId="178" fontId="14" fillId="6" borderId="0" xfId="0" applyNumberFormat="1" applyFont="1" applyFill="1" applyAlignment="1" applyProtection="1">
      <alignment horizontal="center" vertical="center"/>
      <protection locked="0" hidden="1"/>
    </xf>
    <xf numFmtId="177" fontId="16" fillId="6" borderId="36" xfId="0" applyNumberFormat="1" applyFont="1" applyFill="1" applyBorder="1" applyAlignment="1" applyProtection="1">
      <alignment horizontal="center"/>
      <protection hidden="1"/>
    </xf>
    <xf numFmtId="0" fontId="14" fillId="6" borderId="0" xfId="0" applyFont="1" applyFill="1" applyAlignment="1" applyProtection="1">
      <alignment horizontal="right" indent="2"/>
      <protection hidden="1"/>
    </xf>
    <xf numFmtId="5" fontId="0" fillId="6" borderId="0" xfId="0" applyNumberFormat="1" applyFill="1" applyAlignment="1" applyProtection="1">
      <alignment horizontal="center" vertical="center"/>
      <protection hidden="1"/>
    </xf>
    <xf numFmtId="180" fontId="14" fillId="6" borderId="0" xfId="0" applyNumberFormat="1" applyFont="1" applyFill="1" applyProtection="1">
      <protection locked="0" hidden="1"/>
    </xf>
    <xf numFmtId="197" fontId="6" fillId="6" borderId="115" xfId="0" applyNumberFormat="1" applyFont="1" applyFill="1" applyBorder="1" applyAlignment="1" applyProtection="1">
      <alignment horizontal="center" vertical="center"/>
      <protection locked="0" hidden="1"/>
    </xf>
    <xf numFmtId="195" fontId="101" fillId="6" borderId="0" xfId="0" applyNumberFormat="1" applyFont="1" applyFill="1" applyAlignment="1" applyProtection="1">
      <alignment vertical="center" wrapText="1"/>
      <protection hidden="1"/>
    </xf>
    <xf numFmtId="0" fontId="18" fillId="0" borderId="0" xfId="0" applyFont="1" applyAlignment="1" applyProtection="1">
      <alignment horizontal="left" vertical="center"/>
      <protection hidden="1"/>
    </xf>
    <xf numFmtId="0" fontId="0" fillId="6" borderId="41" xfId="0" applyFill="1" applyBorder="1" applyAlignment="1" applyProtection="1">
      <alignment horizontal="center" vertical="center"/>
      <protection hidden="1"/>
    </xf>
    <xf numFmtId="194" fontId="0" fillId="6" borderId="111" xfId="0" applyNumberFormat="1" applyFill="1" applyBorder="1" applyAlignment="1" applyProtection="1">
      <alignment horizontal="center" vertical="center"/>
      <protection hidden="1"/>
    </xf>
    <xf numFmtId="0" fontId="0" fillId="6" borderId="24" xfId="0" applyFill="1" applyBorder="1" applyAlignment="1" applyProtection="1">
      <alignment horizontal="center" vertical="center"/>
      <protection hidden="1"/>
    </xf>
    <xf numFmtId="194" fontId="0" fillId="6" borderId="67" xfId="0" applyNumberFormat="1" applyFill="1" applyBorder="1" applyAlignment="1" applyProtection="1">
      <alignment horizontal="center" vertical="center"/>
      <protection hidden="1"/>
    </xf>
    <xf numFmtId="5" fontId="22" fillId="0" borderId="131" xfId="0" applyNumberFormat="1" applyFont="1" applyBorder="1" applyAlignment="1" applyProtection="1">
      <alignment horizontal="center" vertical="center"/>
      <protection locked="0" hidden="1"/>
    </xf>
    <xf numFmtId="5" fontId="22" fillId="0" borderId="44" xfId="0" applyNumberFormat="1" applyFont="1" applyBorder="1" applyAlignment="1" applyProtection="1">
      <alignment horizontal="center" vertical="center"/>
      <protection locked="0" hidden="1"/>
    </xf>
    <xf numFmtId="5" fontId="9" fillId="6" borderId="42" xfId="0" applyNumberFormat="1" applyFont="1" applyFill="1" applyBorder="1" applyAlignment="1" applyProtection="1">
      <alignment vertical="center"/>
      <protection hidden="1"/>
    </xf>
    <xf numFmtId="5" fontId="9" fillId="6" borderId="113" xfId="0" applyNumberFormat="1" applyFont="1" applyFill="1" applyBorder="1" applyAlignment="1" applyProtection="1">
      <alignment horizontal="center" vertical="center"/>
      <protection hidden="1"/>
    </xf>
    <xf numFmtId="0" fontId="9" fillId="6" borderId="35" xfId="0" applyFont="1" applyFill="1" applyBorder="1" applyAlignment="1" applyProtection="1">
      <alignment horizontal="center" vertical="center" shrinkToFit="1"/>
      <protection hidden="1"/>
    </xf>
    <xf numFmtId="5" fontId="16" fillId="0" borderId="14" xfId="0" applyNumberFormat="1" applyFont="1" applyBorder="1" applyAlignment="1" applyProtection="1">
      <alignment horizontal="center" vertical="center"/>
      <protection locked="0" hidden="1"/>
    </xf>
    <xf numFmtId="5" fontId="22" fillId="0" borderId="129" xfId="0" applyNumberFormat="1" applyFont="1" applyBorder="1" applyAlignment="1" applyProtection="1">
      <alignment horizontal="center" vertical="center"/>
      <protection locked="0" hidden="1"/>
    </xf>
    <xf numFmtId="5" fontId="22" fillId="0" borderId="14" xfId="0" applyNumberFormat="1" applyFont="1" applyBorder="1" applyAlignment="1" applyProtection="1">
      <alignment horizontal="center" vertical="center"/>
      <protection locked="0" hidden="1"/>
    </xf>
    <xf numFmtId="5" fontId="22" fillId="0" borderId="46" xfId="0" applyNumberFormat="1" applyFont="1" applyBorder="1" applyAlignment="1" applyProtection="1">
      <alignment horizontal="center" vertical="center"/>
      <protection locked="0" hidden="1"/>
    </xf>
    <xf numFmtId="0" fontId="16" fillId="0" borderId="46" xfId="0" applyFont="1" applyBorder="1" applyAlignment="1" applyProtection="1">
      <alignment horizontal="center" vertical="center" shrinkToFit="1"/>
      <protection locked="0" hidden="1"/>
    </xf>
    <xf numFmtId="178" fontId="22" fillId="0" borderId="15" xfId="0" applyNumberFormat="1" applyFont="1" applyBorder="1" applyAlignment="1" applyProtection="1">
      <alignment horizontal="center" vertical="center"/>
      <protection locked="0" hidden="1"/>
    </xf>
    <xf numFmtId="180" fontId="14" fillId="0" borderId="1" xfId="0" applyNumberFormat="1" applyFont="1" applyBorder="1" applyProtection="1">
      <protection locked="0" hidden="1"/>
    </xf>
    <xf numFmtId="5" fontId="14" fillId="0" borderId="4" xfId="0" applyNumberFormat="1" applyFont="1" applyBorder="1" applyProtection="1">
      <protection hidden="1"/>
    </xf>
    <xf numFmtId="0" fontId="0" fillId="0" borderId="0" xfId="0" applyAlignment="1" applyProtection="1">
      <alignment horizontal="centerContinuous" vertical="center"/>
      <protection hidden="1"/>
    </xf>
    <xf numFmtId="0" fontId="0" fillId="0" borderId="94" xfId="0" applyBorder="1" applyAlignment="1" applyProtection="1">
      <alignment horizontal="centerContinuous" vertical="center"/>
      <protection hidden="1"/>
    </xf>
    <xf numFmtId="0" fontId="7" fillId="15" borderId="0" xfId="7" applyFont="1" applyFill="1" applyAlignment="1">
      <alignment horizontal="center" vertical="center"/>
    </xf>
    <xf numFmtId="0" fontId="73" fillId="0" borderId="12" xfId="7" applyFont="1" applyBorder="1" applyAlignment="1">
      <alignment horizontal="center" vertical="center"/>
    </xf>
    <xf numFmtId="0" fontId="73" fillId="0" borderId="37" xfId="7" applyFont="1" applyBorder="1" applyAlignment="1">
      <alignment horizontal="center" vertical="center"/>
    </xf>
    <xf numFmtId="0" fontId="73" fillId="0" borderId="13" xfId="7" applyFont="1" applyBorder="1" applyAlignment="1">
      <alignment horizontal="center" vertical="center"/>
    </xf>
    <xf numFmtId="0" fontId="73" fillId="0" borderId="47" xfId="7" applyFont="1" applyBorder="1" applyAlignment="1">
      <alignment horizontal="center" vertical="center"/>
    </xf>
    <xf numFmtId="0" fontId="73" fillId="0" borderId="16" xfId="7" applyFont="1" applyBorder="1" applyAlignment="1">
      <alignment horizontal="center" vertical="center"/>
    </xf>
    <xf numFmtId="0" fontId="73" fillId="0" borderId="21" xfId="7" applyFont="1" applyBorder="1" applyAlignment="1">
      <alignment horizontal="center" vertical="center"/>
    </xf>
    <xf numFmtId="0" fontId="78" fillId="0" borderId="130" xfId="7" applyFont="1" applyBorder="1" applyAlignment="1" applyProtection="1">
      <alignment horizontal="center" vertical="distributed"/>
      <protection locked="0"/>
    </xf>
    <xf numFmtId="0" fontId="78" fillId="0" borderId="38" xfId="7" applyFont="1" applyBorder="1" applyAlignment="1" applyProtection="1">
      <alignment horizontal="center" vertical="distributed"/>
      <protection locked="0"/>
    </xf>
    <xf numFmtId="0" fontId="78" fillId="0" borderId="125" xfId="7" applyFont="1" applyBorder="1" applyAlignment="1" applyProtection="1">
      <alignment horizontal="center" vertical="distributed"/>
      <protection locked="0"/>
    </xf>
    <xf numFmtId="0" fontId="78" fillId="0" borderId="72" xfId="7" applyFont="1" applyBorder="1" applyAlignment="1" applyProtection="1">
      <alignment horizontal="center" vertical="distributed"/>
      <protection locked="0"/>
    </xf>
    <xf numFmtId="0" fontId="78" fillId="0" borderId="126" xfId="7" applyFont="1" applyBorder="1" applyAlignment="1" applyProtection="1">
      <alignment horizontal="center" vertical="distributed"/>
      <protection locked="0"/>
    </xf>
    <xf numFmtId="0" fontId="78" fillId="0" borderId="78" xfId="7" applyFont="1" applyBorder="1" applyAlignment="1" applyProtection="1">
      <alignment horizontal="center" vertical="distributed"/>
      <protection locked="0"/>
    </xf>
    <xf numFmtId="0" fontId="81" fillId="0" borderId="126" xfId="7" applyFont="1" applyBorder="1" applyAlignment="1" applyProtection="1">
      <alignment horizontal="center" vertical="center" shrinkToFit="1"/>
      <protection locked="0"/>
    </xf>
    <xf numFmtId="0" fontId="76" fillId="0" borderId="0" xfId="7" applyFont="1" applyAlignment="1" applyProtection="1">
      <alignment horizontal="center" shrinkToFit="1"/>
      <protection locked="0"/>
    </xf>
    <xf numFmtId="0" fontId="76" fillId="0" borderId="126" xfId="7" applyFont="1" applyBorder="1" applyAlignment="1" applyProtection="1">
      <alignment horizontal="center" shrinkToFit="1"/>
      <protection locked="0"/>
    </xf>
    <xf numFmtId="0" fontId="76" fillId="0" borderId="0" xfId="7" applyFont="1" applyAlignment="1" applyProtection="1">
      <alignment horizontal="distributed"/>
      <protection locked="0"/>
    </xf>
    <xf numFmtId="0" fontId="76" fillId="0" borderId="126" xfId="7" applyFont="1" applyBorder="1" applyAlignment="1" applyProtection="1">
      <alignment horizontal="distributed"/>
      <protection locked="0"/>
    </xf>
    <xf numFmtId="0" fontId="73" fillId="3" borderId="41" xfId="7" applyFont="1" applyFill="1" applyBorder="1" applyAlignment="1" applyProtection="1">
      <alignment horizontal="center" vertical="center"/>
      <protection locked="0"/>
    </xf>
    <xf numFmtId="0" fontId="73" fillId="3" borderId="87" xfId="7" applyFont="1" applyFill="1" applyBorder="1" applyAlignment="1" applyProtection="1">
      <alignment horizontal="center" vertical="center"/>
      <protection locked="0"/>
    </xf>
    <xf numFmtId="0" fontId="73" fillId="3" borderId="111" xfId="7" applyFont="1" applyFill="1" applyBorder="1" applyAlignment="1" applyProtection="1">
      <alignment horizontal="center" vertical="center"/>
      <protection locked="0"/>
    </xf>
    <xf numFmtId="0" fontId="73" fillId="3" borderId="24" xfId="7" applyFont="1" applyFill="1" applyBorder="1" applyAlignment="1" applyProtection="1">
      <alignment horizontal="center" vertical="center"/>
      <protection locked="0"/>
    </xf>
    <xf numFmtId="0" fontId="73" fillId="3" borderId="110" xfId="7" applyFont="1" applyFill="1" applyBorder="1" applyAlignment="1" applyProtection="1">
      <alignment horizontal="center" vertical="center"/>
      <protection locked="0"/>
    </xf>
    <xf numFmtId="41" fontId="73" fillId="0" borderId="87" xfId="7" applyNumberFormat="1" applyFont="1" applyBorder="1" applyAlignment="1" applyProtection="1">
      <alignment horizontal="center" vertical="center"/>
      <protection locked="0"/>
    </xf>
    <xf numFmtId="41" fontId="73" fillId="0" borderId="36" xfId="7" applyNumberFormat="1" applyFont="1" applyBorder="1" applyAlignment="1" applyProtection="1">
      <alignment horizontal="center" vertical="center"/>
      <protection locked="0"/>
    </xf>
    <xf numFmtId="0" fontId="80" fillId="3" borderId="14" xfId="7" applyFont="1" applyFill="1" applyBorder="1" applyAlignment="1">
      <alignment horizontal="center" vertical="center"/>
    </xf>
    <xf numFmtId="0" fontId="80" fillId="3" borderId="46" xfId="7" applyFont="1" applyFill="1" applyBorder="1" applyAlignment="1">
      <alignment horizontal="center" vertical="center"/>
    </xf>
    <xf numFmtId="0" fontId="80" fillId="3" borderId="15" xfId="7" applyFont="1" applyFill="1" applyBorder="1" applyAlignment="1">
      <alignment horizontal="center" vertical="center"/>
    </xf>
    <xf numFmtId="0" fontId="73" fillId="0" borderId="12" xfId="7" applyFont="1" applyBorder="1" applyAlignment="1" applyProtection="1">
      <alignment horizontal="center" vertical="center"/>
      <protection locked="0"/>
    </xf>
    <xf numFmtId="0" fontId="73" fillId="0" borderId="37" xfId="7" applyFont="1" applyBorder="1" applyAlignment="1" applyProtection="1">
      <alignment horizontal="center" vertical="center"/>
      <protection locked="0"/>
    </xf>
    <xf numFmtId="9" fontId="73" fillId="0" borderId="37" xfId="7" applyNumberFormat="1" applyFont="1" applyBorder="1" applyAlignment="1" applyProtection="1">
      <alignment horizontal="center" vertical="center"/>
      <protection locked="0"/>
    </xf>
    <xf numFmtId="0" fontId="73" fillId="0" borderId="74" xfId="7" applyFont="1" applyBorder="1" applyAlignment="1" applyProtection="1">
      <alignment horizontal="center" vertical="center"/>
      <protection locked="0"/>
    </xf>
    <xf numFmtId="0" fontId="73" fillId="0" borderId="88" xfId="7" applyFont="1" applyBorder="1" applyAlignment="1" applyProtection="1">
      <alignment horizontal="center" vertical="center"/>
      <protection locked="0"/>
    </xf>
    <xf numFmtId="0" fontId="73" fillId="0" borderId="79" xfId="7" applyFont="1" applyBorder="1" applyAlignment="1" applyProtection="1">
      <alignment horizontal="center" vertical="center"/>
      <protection locked="0"/>
    </xf>
    <xf numFmtId="41" fontId="73" fillId="0" borderId="37" xfId="7" applyNumberFormat="1" applyFont="1" applyBorder="1" applyAlignment="1" applyProtection="1">
      <alignment horizontal="center" vertical="center"/>
      <protection locked="0"/>
    </xf>
    <xf numFmtId="41" fontId="73" fillId="0" borderId="16" xfId="7" applyNumberFormat="1" applyFont="1" applyBorder="1" applyAlignment="1" applyProtection="1">
      <alignment horizontal="center" vertical="center"/>
      <protection locked="0"/>
    </xf>
    <xf numFmtId="0" fontId="73" fillId="0" borderId="17" xfId="7" applyFont="1" applyBorder="1" applyAlignment="1" applyProtection="1">
      <alignment horizontal="center" vertical="center"/>
      <protection locked="0"/>
    </xf>
    <xf numFmtId="0" fontId="73" fillId="0" borderId="89" xfId="7" applyFont="1" applyBorder="1" applyAlignment="1" applyProtection="1">
      <alignment horizontal="center" vertical="center"/>
      <protection locked="0"/>
    </xf>
    <xf numFmtId="9" fontId="73" fillId="0" borderId="89" xfId="7" applyNumberFormat="1" applyFont="1" applyBorder="1" applyAlignment="1" applyProtection="1">
      <alignment horizontal="center" vertical="center"/>
      <protection locked="0"/>
    </xf>
    <xf numFmtId="0" fontId="73" fillId="0" borderId="90" xfId="7" applyFont="1" applyBorder="1" applyAlignment="1" applyProtection="1">
      <alignment horizontal="center" vertical="center"/>
      <protection locked="0"/>
    </xf>
    <xf numFmtId="0" fontId="73" fillId="0" borderId="6" xfId="7" applyFont="1" applyBorder="1" applyAlignment="1" applyProtection="1">
      <alignment horizontal="center" vertical="center"/>
      <protection locked="0"/>
    </xf>
    <xf numFmtId="0" fontId="73" fillId="0" borderId="91" xfId="7" applyFont="1" applyBorder="1" applyAlignment="1" applyProtection="1">
      <alignment horizontal="center" vertical="center"/>
      <protection locked="0"/>
    </xf>
    <xf numFmtId="41" fontId="73" fillId="0" borderId="89" xfId="7" applyNumberFormat="1" applyFont="1" applyBorder="1" applyAlignment="1" applyProtection="1">
      <alignment horizontal="center" vertical="center"/>
      <protection locked="0"/>
    </xf>
    <xf numFmtId="41" fontId="73" fillId="0" borderId="18" xfId="7" applyNumberFormat="1" applyFont="1" applyBorder="1" applyAlignment="1" applyProtection="1">
      <alignment horizontal="center" vertical="center"/>
      <protection locked="0"/>
    </xf>
    <xf numFmtId="0" fontId="79" fillId="3" borderId="41" xfId="7" applyFont="1" applyFill="1" applyBorder="1" applyAlignment="1">
      <alignment horizontal="center" vertical="center"/>
    </xf>
    <xf numFmtId="0" fontId="79" fillId="3" borderId="87" xfId="7" applyFont="1" applyFill="1" applyBorder="1" applyAlignment="1">
      <alignment horizontal="center" vertical="center"/>
    </xf>
    <xf numFmtId="0" fontId="79" fillId="3" borderId="111" xfId="7" applyFont="1" applyFill="1" applyBorder="1" applyAlignment="1">
      <alignment horizontal="center" vertical="center"/>
    </xf>
    <xf numFmtId="0" fontId="79" fillId="3" borderId="24" xfId="7" applyFont="1" applyFill="1" applyBorder="1" applyAlignment="1">
      <alignment horizontal="center" vertical="center"/>
    </xf>
    <xf numFmtId="0" fontId="79" fillId="3" borderId="110" xfId="7" applyFont="1" applyFill="1" applyBorder="1" applyAlignment="1">
      <alignment horizontal="center" vertical="center"/>
    </xf>
    <xf numFmtId="0" fontId="79" fillId="3" borderId="36" xfId="7" applyFont="1" applyFill="1" applyBorder="1" applyAlignment="1">
      <alignment horizontal="center" vertical="center"/>
    </xf>
    <xf numFmtId="0" fontId="73" fillId="0" borderId="64" xfId="7" applyFont="1" applyBorder="1" applyAlignment="1" applyProtection="1">
      <alignment horizontal="center" vertical="center"/>
      <protection locked="0"/>
    </xf>
    <xf numFmtId="0" fontId="73" fillId="0" borderId="65" xfId="7" applyFont="1" applyBorder="1" applyAlignment="1" applyProtection="1">
      <alignment horizontal="center" vertical="center"/>
      <protection locked="0"/>
    </xf>
    <xf numFmtId="9" fontId="73" fillId="0" borderId="65" xfId="7" applyNumberFormat="1" applyFont="1" applyBorder="1" applyAlignment="1" applyProtection="1">
      <alignment horizontal="center" vertical="center"/>
      <protection locked="0"/>
    </xf>
    <xf numFmtId="0" fontId="73" fillId="0" borderId="129" xfId="7" applyFont="1" applyBorder="1" applyAlignment="1" applyProtection="1">
      <alignment horizontal="center" vertical="center"/>
      <protection locked="0"/>
    </xf>
    <xf numFmtId="0" fontId="73" fillId="0" borderId="3" xfId="7" applyFont="1" applyBorder="1" applyAlignment="1" applyProtection="1">
      <alignment horizontal="center" vertical="center"/>
      <protection locked="0"/>
    </xf>
    <xf numFmtId="0" fontId="73" fillId="0" borderId="124" xfId="7" applyFont="1" applyBorder="1" applyAlignment="1" applyProtection="1">
      <alignment horizontal="center" vertical="center"/>
      <protection locked="0"/>
    </xf>
    <xf numFmtId="41" fontId="73" fillId="0" borderId="65" xfId="7" applyNumberFormat="1" applyFont="1" applyBorder="1" applyAlignment="1" applyProtection="1">
      <alignment horizontal="center" vertical="center"/>
      <protection locked="0"/>
    </xf>
    <xf numFmtId="41" fontId="73" fillId="0" borderId="66" xfId="7" applyNumberFormat="1" applyFont="1" applyBorder="1" applyAlignment="1" applyProtection="1">
      <alignment horizontal="center" vertical="center"/>
      <protection locked="0"/>
    </xf>
    <xf numFmtId="0" fontId="73" fillId="0" borderId="41" xfId="7" applyFont="1" applyBorder="1" applyAlignment="1">
      <alignment horizontal="center" vertical="center"/>
    </xf>
    <xf numFmtId="0" fontId="73" fillId="0" borderId="87" xfId="7" applyFont="1" applyBorder="1" applyAlignment="1">
      <alignment horizontal="center" vertical="center"/>
    </xf>
    <xf numFmtId="0" fontId="73" fillId="0" borderId="111" xfId="7" applyFont="1" applyBorder="1" applyAlignment="1">
      <alignment horizontal="center" vertical="center"/>
    </xf>
    <xf numFmtId="0" fontId="73" fillId="0" borderId="24" xfId="7" applyFont="1" applyBorder="1" applyAlignment="1">
      <alignment horizontal="center" vertical="center"/>
    </xf>
    <xf numFmtId="0" fontId="73" fillId="0" borderId="110" xfId="7" applyFont="1" applyBorder="1" applyAlignment="1">
      <alignment horizontal="center" vertical="center"/>
    </xf>
    <xf numFmtId="41" fontId="73" fillId="0" borderId="87" xfId="7" applyNumberFormat="1" applyFont="1" applyBorder="1" applyAlignment="1">
      <alignment horizontal="center" vertical="center"/>
    </xf>
    <xf numFmtId="41" fontId="73" fillId="0" borderId="36" xfId="7" applyNumberFormat="1" applyFont="1" applyBorder="1" applyAlignment="1">
      <alignment horizontal="center" vertical="center"/>
    </xf>
    <xf numFmtId="0" fontId="80" fillId="3" borderId="62" xfId="7" applyFont="1" applyFill="1" applyBorder="1" applyAlignment="1">
      <alignment horizontal="left" vertical="center" indent="1"/>
    </xf>
    <xf numFmtId="0" fontId="80" fillId="3" borderId="88" xfId="7" applyFont="1" applyFill="1" applyBorder="1" applyAlignment="1">
      <alignment horizontal="left" vertical="center" indent="1"/>
    </xf>
    <xf numFmtId="41" fontId="73" fillId="0" borderId="74" xfId="7" applyNumberFormat="1" applyFont="1" applyBorder="1" applyAlignment="1">
      <alignment horizontal="right" vertical="center"/>
    </xf>
    <xf numFmtId="41" fontId="73" fillId="0" borderId="88" xfId="7" applyNumberFormat="1" applyFont="1" applyBorder="1" applyAlignment="1">
      <alignment horizontal="right" vertical="center"/>
    </xf>
    <xf numFmtId="41" fontId="73" fillId="0" borderId="128" xfId="7" applyNumberFormat="1" applyFont="1" applyBorder="1" applyAlignment="1">
      <alignment horizontal="right" vertical="center"/>
    </xf>
    <xf numFmtId="0" fontId="80" fillId="3" borderId="13" xfId="7" applyFont="1" applyFill="1" applyBorder="1" applyAlignment="1">
      <alignment horizontal="left" vertical="center" indent="1"/>
    </xf>
    <xf numFmtId="0" fontId="80" fillId="3" borderId="47" xfId="7" applyFont="1" applyFill="1" applyBorder="1" applyAlignment="1">
      <alignment horizontal="left" vertical="center" indent="1"/>
    </xf>
    <xf numFmtId="41" fontId="73" fillId="0" borderId="90" xfId="7" applyNumberFormat="1" applyFont="1" applyBorder="1" applyAlignment="1">
      <alignment horizontal="center" vertical="center"/>
    </xf>
    <xf numFmtId="41" fontId="73" fillId="0" borderId="6" xfId="7" applyNumberFormat="1" applyFont="1" applyBorder="1" applyAlignment="1">
      <alignment horizontal="center" vertical="center"/>
    </xf>
    <xf numFmtId="41" fontId="73" fillId="0" borderId="7" xfId="7" applyNumberFormat="1" applyFont="1" applyBorder="1" applyAlignment="1">
      <alignment horizontal="center" vertical="center"/>
    </xf>
    <xf numFmtId="0" fontId="73" fillId="0" borderId="0" xfId="7" applyFont="1" applyAlignment="1">
      <alignment horizontal="left" vertical="center"/>
    </xf>
    <xf numFmtId="198" fontId="73" fillId="0" borderId="0" xfId="7" applyNumberFormat="1" applyFont="1" applyAlignment="1" applyProtection="1">
      <alignment horizontal="right" vertical="center"/>
      <protection locked="0"/>
    </xf>
    <xf numFmtId="0" fontId="80" fillId="0" borderId="88" xfId="7" applyFont="1" applyBorder="1" applyAlignment="1" applyProtection="1">
      <alignment horizontal="center" vertical="center"/>
      <protection locked="0"/>
    </xf>
    <xf numFmtId="0" fontId="80" fillId="3" borderId="95" xfId="7" applyFont="1" applyFill="1" applyBorder="1" applyAlignment="1">
      <alignment horizontal="center" vertical="center"/>
    </xf>
    <xf numFmtId="0" fontId="80" fillId="3" borderId="34" xfId="7" applyFont="1" applyFill="1" applyBorder="1" applyAlignment="1">
      <alignment horizontal="center" vertical="center"/>
    </xf>
    <xf numFmtId="0" fontId="80" fillId="3" borderId="112" xfId="7" applyFont="1" applyFill="1" applyBorder="1" applyAlignment="1">
      <alignment horizontal="center" vertical="center"/>
    </xf>
    <xf numFmtId="0" fontId="80" fillId="3" borderId="63" xfId="7" applyFont="1" applyFill="1" applyBorder="1" applyAlignment="1">
      <alignment horizontal="center" vertical="center"/>
    </xf>
    <xf numFmtId="0" fontId="80" fillId="3" borderId="126" xfId="7" applyFont="1" applyFill="1" applyBorder="1" applyAlignment="1">
      <alignment horizontal="center" vertical="center"/>
    </xf>
    <xf numFmtId="0" fontId="80" fillId="3" borderId="78" xfId="7" applyFont="1" applyFill="1" applyBorder="1" applyAlignment="1">
      <alignment horizontal="center" vertical="center"/>
    </xf>
    <xf numFmtId="198" fontId="73" fillId="0" borderId="113" xfId="7" applyNumberFormat="1" applyFont="1" applyBorder="1" applyAlignment="1" applyProtection="1">
      <alignment horizontal="right" vertical="center"/>
      <protection locked="0"/>
    </xf>
    <xf numFmtId="198" fontId="73" fillId="0" borderId="34" xfId="7" applyNumberFormat="1" applyFont="1" applyBorder="1" applyAlignment="1" applyProtection="1">
      <alignment horizontal="right" vertical="center"/>
      <protection locked="0"/>
    </xf>
    <xf numFmtId="198" fontId="73" fillId="0" borderId="35" xfId="7" applyNumberFormat="1" applyFont="1" applyBorder="1" applyAlignment="1" applyProtection="1">
      <alignment horizontal="right" vertical="center"/>
      <protection locked="0"/>
    </xf>
    <xf numFmtId="198" fontId="73" fillId="0" borderId="72" xfId="7" applyNumberFormat="1" applyFont="1" applyBorder="1" applyAlignment="1" applyProtection="1">
      <alignment horizontal="right" vertical="center"/>
      <protection locked="0"/>
    </xf>
    <xf numFmtId="198" fontId="73" fillId="0" borderId="126" xfId="7" applyNumberFormat="1" applyFont="1" applyBorder="1" applyAlignment="1" applyProtection="1">
      <alignment horizontal="right" vertical="center"/>
      <protection locked="0"/>
    </xf>
    <xf numFmtId="198" fontId="73" fillId="0" borderId="127" xfId="7" applyNumberFormat="1" applyFont="1" applyBorder="1" applyAlignment="1" applyProtection="1">
      <alignment horizontal="right" vertical="center"/>
      <protection locked="0"/>
    </xf>
    <xf numFmtId="42" fontId="73" fillId="0" borderId="23" xfId="7" applyNumberFormat="1" applyFont="1" applyBorder="1" applyAlignment="1" applyProtection="1">
      <alignment horizontal="center" vertical="center"/>
      <protection locked="0"/>
    </xf>
    <xf numFmtId="42" fontId="73" fillId="0" borderId="24" xfId="7" applyNumberFormat="1" applyFont="1" applyBorder="1" applyAlignment="1" applyProtection="1">
      <alignment horizontal="center" vertical="center"/>
      <protection locked="0"/>
    </xf>
    <xf numFmtId="42" fontId="73" fillId="0" borderId="67" xfId="7" applyNumberFormat="1" applyFont="1" applyBorder="1" applyAlignment="1" applyProtection="1">
      <alignment horizontal="center" vertical="center"/>
      <protection locked="0"/>
    </xf>
    <xf numFmtId="0" fontId="79" fillId="0" borderId="0" xfId="0" applyFont="1" applyAlignment="1">
      <alignment horizontal="center" vertical="center"/>
    </xf>
    <xf numFmtId="49" fontId="0" fillId="0" borderId="126" xfId="7" applyNumberFormat="1" applyFont="1" applyBorder="1" applyAlignment="1" applyProtection="1">
      <alignment horizontal="center" vertical="center"/>
      <protection locked="0"/>
    </xf>
    <xf numFmtId="49" fontId="3" fillId="0" borderId="126" xfId="7" applyNumberFormat="1" applyBorder="1" applyAlignment="1" applyProtection="1">
      <alignment horizontal="center" vertical="center"/>
      <protection locked="0"/>
    </xf>
    <xf numFmtId="0" fontId="73" fillId="0" borderId="126" xfId="7" applyFont="1" applyBorder="1" applyAlignment="1" applyProtection="1">
      <alignment horizontal="center" vertical="center"/>
      <protection locked="0"/>
    </xf>
    <xf numFmtId="0" fontId="80" fillId="0" borderId="88" xfId="7" applyFont="1" applyBorder="1" applyAlignment="1" applyProtection="1">
      <alignment horizontal="center" vertical="center" shrinkToFit="1"/>
      <protection locked="0"/>
    </xf>
    <xf numFmtId="0" fontId="74" fillId="0" borderId="0" xfId="7" applyFont="1" applyAlignment="1">
      <alignment horizontal="left" vertical="center"/>
    </xf>
    <xf numFmtId="183" fontId="73" fillId="0" borderId="126" xfId="7" applyNumberFormat="1" applyFont="1" applyBorder="1" applyAlignment="1" applyProtection="1">
      <alignment horizontal="center" vertical="center"/>
      <protection locked="0"/>
    </xf>
    <xf numFmtId="0" fontId="73" fillId="3" borderId="41" xfId="7" applyFont="1" applyFill="1" applyBorder="1" applyAlignment="1">
      <alignment horizontal="center" vertical="center"/>
    </xf>
    <xf numFmtId="0" fontId="73" fillId="3" borderId="87" xfId="7" applyFont="1" applyFill="1" applyBorder="1" applyAlignment="1">
      <alignment horizontal="center" vertical="center"/>
    </xf>
    <xf numFmtId="0" fontId="76" fillId="0" borderId="87" xfId="7" applyFont="1" applyBorder="1" applyAlignment="1" applyProtection="1">
      <alignment horizontal="center" vertical="center" shrinkToFit="1"/>
      <protection locked="0"/>
    </xf>
    <xf numFmtId="0" fontId="76" fillId="0" borderId="36" xfId="7" applyFont="1" applyBorder="1" applyAlignment="1" applyProtection="1">
      <alignment horizontal="center" vertical="center" shrinkToFit="1"/>
      <protection locked="0"/>
    </xf>
    <xf numFmtId="0" fontId="80" fillId="0" borderId="126" xfId="7" applyFont="1" applyBorder="1" applyAlignment="1" applyProtection="1">
      <alignment horizontal="center" vertical="center" shrinkToFit="1"/>
      <protection locked="0"/>
    </xf>
    <xf numFmtId="0" fontId="73" fillId="0" borderId="0" xfId="7" applyFont="1" applyAlignment="1">
      <alignment horizontal="center" vertical="center" shrinkToFit="1"/>
    </xf>
    <xf numFmtId="0" fontId="76" fillId="0" borderId="87" xfId="7" applyFont="1" applyBorder="1" applyAlignment="1" applyProtection="1">
      <alignment horizontal="center" vertical="center"/>
      <protection locked="0"/>
    </xf>
    <xf numFmtId="0" fontId="76" fillId="0" borderId="36" xfId="7" applyFont="1" applyBorder="1" applyAlignment="1" applyProtection="1">
      <alignment horizontal="center" vertical="center"/>
      <protection locked="0"/>
    </xf>
    <xf numFmtId="0" fontId="81" fillId="0" borderId="88" xfId="7" applyFont="1" applyBorder="1" applyAlignment="1" applyProtection="1">
      <alignment horizontal="center" vertical="center" shrinkToFit="1"/>
      <protection locked="0"/>
    </xf>
    <xf numFmtId="0" fontId="73" fillId="3" borderId="23" xfId="7" applyFont="1" applyFill="1" applyBorder="1" applyAlignment="1">
      <alignment horizontal="center" vertical="center"/>
    </xf>
    <xf numFmtId="0" fontId="73" fillId="3" borderId="24" xfId="7" applyFont="1" applyFill="1" applyBorder="1" applyAlignment="1">
      <alignment horizontal="center" vertical="center"/>
    </xf>
    <xf numFmtId="0" fontId="73" fillId="3" borderId="67" xfId="7" applyFont="1" applyFill="1" applyBorder="1" applyAlignment="1">
      <alignment horizontal="center" vertical="center"/>
    </xf>
    <xf numFmtId="42" fontId="82" fillId="0" borderId="23" xfId="7" applyNumberFormat="1" applyFont="1" applyBorder="1" applyAlignment="1">
      <alignment horizontal="center" vertical="center"/>
    </xf>
    <xf numFmtId="42" fontId="82" fillId="0" borderId="24" xfId="7" applyNumberFormat="1" applyFont="1" applyBorder="1" applyAlignment="1">
      <alignment horizontal="center" vertical="center"/>
    </xf>
    <xf numFmtId="42" fontId="82" fillId="0" borderId="67" xfId="7" applyNumberFormat="1" applyFont="1" applyBorder="1" applyAlignment="1">
      <alignment horizontal="center" vertical="center"/>
    </xf>
    <xf numFmtId="0" fontId="92" fillId="3" borderId="0" xfId="0" applyFont="1" applyFill="1" applyAlignment="1">
      <alignment horizontal="center" wrapText="1"/>
    </xf>
    <xf numFmtId="0" fontId="92" fillId="3" borderId="0" xfId="0" applyFont="1" applyFill="1"/>
    <xf numFmtId="38" fontId="89" fillId="3" borderId="0" xfId="9" applyFont="1" applyFill="1" applyBorder="1" applyAlignment="1" applyProtection="1">
      <alignment horizontal="center"/>
    </xf>
    <xf numFmtId="201" fontId="89" fillId="3" borderId="0" xfId="9" applyNumberFormat="1" applyFont="1" applyFill="1" applyBorder="1" applyAlignment="1" applyProtection="1">
      <alignment horizontal="right"/>
    </xf>
    <xf numFmtId="0" fontId="98" fillId="3" borderId="38" xfId="0" applyFont="1" applyFill="1" applyBorder="1" applyAlignment="1">
      <alignment horizontal="right" vertical="center"/>
    </xf>
    <xf numFmtId="0" fontId="98" fillId="3" borderId="38" xfId="0" applyFont="1" applyFill="1" applyBorder="1" applyAlignment="1">
      <alignment horizontal="center" vertical="center"/>
    </xf>
    <xf numFmtId="0" fontId="92" fillId="3" borderId="37" xfId="0" applyFont="1" applyFill="1" applyBorder="1" applyAlignment="1">
      <alignment horizontal="center" shrinkToFit="1"/>
    </xf>
    <xf numFmtId="0" fontId="92" fillId="3" borderId="37" xfId="0" applyFont="1" applyFill="1" applyBorder="1" applyAlignment="1">
      <alignment shrinkToFit="1"/>
    </xf>
    <xf numFmtId="203" fontId="89" fillId="3" borderId="37" xfId="9" applyNumberFormat="1" applyFont="1" applyFill="1" applyBorder="1" applyAlignment="1" applyProtection="1">
      <alignment horizontal="right" shrinkToFit="1"/>
    </xf>
    <xf numFmtId="201" fontId="89" fillId="3" borderId="37" xfId="9" applyNumberFormat="1" applyFont="1" applyFill="1" applyBorder="1" applyAlignment="1" applyProtection="1">
      <alignment horizontal="right" shrinkToFit="1"/>
    </xf>
    <xf numFmtId="0" fontId="89" fillId="3" borderId="12" xfId="0" applyFont="1" applyFill="1" applyBorder="1" applyAlignment="1">
      <alignment vertical="center"/>
    </xf>
    <xf numFmtId="0" fontId="89" fillId="3" borderId="37" xfId="0" applyFont="1" applyFill="1" applyBorder="1" applyAlignment="1">
      <alignment vertical="center"/>
    </xf>
    <xf numFmtId="0" fontId="92" fillId="3" borderId="47" xfId="0" applyFont="1" applyFill="1" applyBorder="1" applyAlignment="1">
      <alignment shrinkToFit="1"/>
    </xf>
    <xf numFmtId="203" fontId="89" fillId="3" borderId="47" xfId="9" applyNumberFormat="1" applyFont="1" applyFill="1" applyBorder="1" applyAlignment="1" applyProtection="1">
      <alignment horizontal="right" shrinkToFit="1"/>
    </xf>
    <xf numFmtId="201" fontId="89" fillId="3" borderId="47" xfId="9" applyNumberFormat="1" applyFont="1" applyFill="1" applyBorder="1" applyAlignment="1" applyProtection="1">
      <alignment horizontal="right" shrinkToFit="1"/>
    </xf>
    <xf numFmtId="0" fontId="92" fillId="0" borderId="37" xfId="0" applyFont="1" applyBorder="1" applyAlignment="1" applyProtection="1">
      <alignment wrapText="1" shrinkToFit="1"/>
      <protection locked="0"/>
    </xf>
    <xf numFmtId="199" fontId="89" fillId="0" borderId="74" xfId="9" applyNumberFormat="1" applyFont="1" applyFill="1" applyBorder="1" applyAlignment="1" applyProtection="1">
      <alignment horizontal="right" shrinkToFit="1"/>
      <protection locked="0"/>
    </xf>
    <xf numFmtId="199" fontId="89" fillId="0" borderId="88" xfId="9" applyNumberFormat="1" applyFont="1" applyFill="1" applyBorder="1" applyAlignment="1" applyProtection="1">
      <alignment horizontal="right" shrinkToFit="1"/>
      <protection locked="0"/>
    </xf>
    <xf numFmtId="199" fontId="89" fillId="0" borderId="79" xfId="9" applyNumberFormat="1" applyFont="1" applyFill="1" applyBorder="1" applyAlignment="1" applyProtection="1">
      <alignment horizontal="right" shrinkToFit="1"/>
      <protection locked="0"/>
    </xf>
    <xf numFmtId="0" fontId="92" fillId="3" borderId="62" xfId="0" applyFont="1" applyFill="1" applyBorder="1" applyAlignment="1">
      <alignment horizontal="center" vertical="center"/>
    </xf>
    <xf numFmtId="0" fontId="92" fillId="3" borderId="88" xfId="0" applyFont="1" applyFill="1" applyBorder="1" applyAlignment="1">
      <alignment horizontal="center" vertical="center"/>
    </xf>
    <xf numFmtId="0" fontId="92" fillId="3" borderId="79" xfId="0" applyFont="1" applyFill="1" applyBorder="1" applyAlignment="1">
      <alignment horizontal="center" vertical="center"/>
    </xf>
    <xf numFmtId="184" fontId="90" fillId="3" borderId="0" xfId="0" applyNumberFormat="1" applyFont="1" applyFill="1" applyAlignment="1">
      <alignment horizontal="center" vertical="center"/>
    </xf>
    <xf numFmtId="0" fontId="39" fillId="3" borderId="0" xfId="0" applyFont="1" applyFill="1" applyAlignment="1">
      <alignment horizontal="center" vertical="center"/>
    </xf>
    <xf numFmtId="0" fontId="92" fillId="3" borderId="0" xfId="0" applyFont="1" applyFill="1" applyAlignment="1">
      <alignment horizontal="center" vertical="center"/>
    </xf>
    <xf numFmtId="0" fontId="93" fillId="3" borderId="0" xfId="0" applyFont="1" applyFill="1" applyAlignment="1">
      <alignment horizontal="center" vertical="center" wrapText="1" shrinkToFit="1"/>
    </xf>
    <xf numFmtId="0" fontId="94" fillId="3" borderId="0" xfId="0" applyFont="1" applyFill="1" applyAlignment="1">
      <alignment horizontal="center" vertical="center" shrinkToFit="1"/>
    </xf>
    <xf numFmtId="0" fontId="92" fillId="3" borderId="14" xfId="0" applyFont="1" applyFill="1" applyBorder="1" applyAlignment="1">
      <alignment horizontal="center" vertical="center"/>
    </xf>
    <xf numFmtId="0" fontId="92" fillId="3" borderId="46" xfId="0" applyFont="1" applyFill="1" applyBorder="1" applyAlignment="1">
      <alignment horizontal="center" vertical="center"/>
    </xf>
    <xf numFmtId="0" fontId="92" fillId="6" borderId="37" xfId="0" applyFont="1" applyFill="1" applyBorder="1" applyAlignment="1">
      <alignment horizontal="center" shrinkToFit="1"/>
    </xf>
    <xf numFmtId="0" fontId="92" fillId="6" borderId="37" xfId="0" applyFont="1" applyFill="1" applyBorder="1" applyAlignment="1">
      <alignment shrinkToFit="1"/>
    </xf>
    <xf numFmtId="203" fontId="89" fillId="6" borderId="37" xfId="9" applyNumberFormat="1" applyFont="1" applyFill="1" applyBorder="1" applyAlignment="1" applyProtection="1">
      <alignment horizontal="right" shrinkToFit="1"/>
      <protection hidden="1"/>
    </xf>
    <xf numFmtId="201" fontId="89" fillId="6" borderId="37" xfId="9" applyNumberFormat="1" applyFont="1" applyFill="1" applyBorder="1" applyAlignment="1" applyProtection="1">
      <alignment horizontal="right" shrinkToFit="1"/>
      <protection hidden="1"/>
    </xf>
    <xf numFmtId="0" fontId="92" fillId="3" borderId="47" xfId="0" applyFont="1" applyFill="1" applyBorder="1" applyAlignment="1">
      <alignment horizontal="center" shrinkToFit="1"/>
    </xf>
    <xf numFmtId="203" fontId="89" fillId="3" borderId="47" xfId="9" applyNumberFormat="1" applyFont="1" applyFill="1" applyBorder="1" applyAlignment="1" applyProtection="1">
      <alignment horizontal="right" shrinkToFit="1"/>
      <protection hidden="1"/>
    </xf>
    <xf numFmtId="201" fontId="89" fillId="3" borderId="47" xfId="9" applyNumberFormat="1" applyFont="1" applyFill="1" applyBorder="1" applyAlignment="1" applyProtection="1">
      <alignment horizontal="right" shrinkToFit="1"/>
      <protection hidden="1"/>
    </xf>
    <xf numFmtId="0" fontId="89" fillId="3" borderId="62" xfId="0" applyFont="1" applyFill="1" applyBorder="1" applyAlignment="1">
      <alignment vertical="center"/>
    </xf>
    <xf numFmtId="0" fontId="89" fillId="3" borderId="88" xfId="0" applyFont="1" applyFill="1" applyBorder="1" applyAlignment="1">
      <alignment vertical="center"/>
    </xf>
    <xf numFmtId="0" fontId="89" fillId="3" borderId="79" xfId="0" applyFont="1" applyFill="1" applyBorder="1" applyAlignment="1">
      <alignment vertical="center"/>
    </xf>
    <xf numFmtId="0" fontId="89" fillId="3" borderId="32" xfId="0" applyFont="1" applyFill="1" applyBorder="1" applyAlignment="1">
      <alignment vertical="center"/>
    </xf>
    <xf numFmtId="0" fontId="89" fillId="3" borderId="38" xfId="0" applyFont="1" applyFill="1" applyBorder="1" applyAlignment="1">
      <alignment vertical="center"/>
    </xf>
    <xf numFmtId="0" fontId="89" fillId="3" borderId="125" xfId="0" applyFont="1" applyFill="1" applyBorder="1" applyAlignment="1">
      <alignment vertical="center"/>
    </xf>
    <xf numFmtId="0" fontId="95" fillId="3" borderId="0" xfId="0" applyFont="1" applyFill="1" applyAlignment="1">
      <alignment horizontal="center" vertical="center" shrinkToFit="1"/>
    </xf>
    <xf numFmtId="0" fontId="89" fillId="6" borderId="62" xfId="0" applyFont="1" applyFill="1" applyBorder="1" applyAlignment="1">
      <alignment vertical="center"/>
    </xf>
    <xf numFmtId="0" fontId="89" fillId="6" borderId="88" xfId="0" applyFont="1" applyFill="1" applyBorder="1" applyAlignment="1">
      <alignment vertical="center"/>
    </xf>
    <xf numFmtId="0" fontId="89" fillId="6" borderId="79" xfId="0" applyFont="1" applyFill="1" applyBorder="1" applyAlignment="1">
      <alignment vertical="center"/>
    </xf>
    <xf numFmtId="0" fontId="92" fillId="0" borderId="37" xfId="0" applyFont="1" applyBorder="1" applyAlignment="1" applyProtection="1">
      <alignment vertical="center" shrinkToFit="1"/>
      <protection locked="0"/>
    </xf>
    <xf numFmtId="0" fontId="92" fillId="0" borderId="37" xfId="0" applyFont="1" applyBorder="1" applyAlignment="1" applyProtection="1">
      <alignment vertical="center" wrapText="1" shrinkToFit="1"/>
      <protection locked="0"/>
    </xf>
    <xf numFmtId="199" fontId="89" fillId="0" borderId="74" xfId="9" applyNumberFormat="1" applyFont="1" applyFill="1" applyBorder="1" applyAlignment="1" applyProtection="1">
      <alignment horizontal="right" vertical="center" shrinkToFit="1"/>
      <protection locked="0" hidden="1"/>
    </xf>
    <xf numFmtId="199" fontId="89" fillId="0" borderId="88" xfId="9" applyNumberFormat="1" applyFont="1" applyFill="1" applyBorder="1" applyAlignment="1" applyProtection="1">
      <alignment horizontal="right" vertical="center" shrinkToFit="1"/>
      <protection locked="0" hidden="1"/>
    </xf>
    <xf numFmtId="199" fontId="89" fillId="0" borderId="79" xfId="9" applyNumberFormat="1" applyFont="1" applyFill="1" applyBorder="1" applyAlignment="1" applyProtection="1">
      <alignment horizontal="right" vertical="center" shrinkToFit="1"/>
      <protection locked="0" hidden="1"/>
    </xf>
    <xf numFmtId="201" fontId="89" fillId="3" borderId="74" xfId="9" applyNumberFormat="1" applyFont="1" applyFill="1" applyBorder="1" applyAlignment="1" applyProtection="1">
      <alignment horizontal="right" vertical="center" shrinkToFit="1"/>
      <protection hidden="1"/>
    </xf>
    <xf numFmtId="201" fontId="89" fillId="3" borderId="128" xfId="9" applyNumberFormat="1" applyFont="1" applyFill="1" applyBorder="1" applyAlignment="1" applyProtection="1">
      <alignment horizontal="right" vertical="center" shrinkToFit="1"/>
      <protection hidden="1"/>
    </xf>
    <xf numFmtId="0" fontId="92" fillId="0" borderId="37" xfId="0" applyFont="1" applyBorder="1" applyAlignment="1" applyProtection="1">
      <alignment horizontal="left" vertical="center" wrapText="1" indent="1" shrinkToFit="1"/>
      <protection locked="0"/>
    </xf>
    <xf numFmtId="0" fontId="92" fillId="0" borderId="74" xfId="0" applyFont="1" applyBorder="1" applyAlignment="1" applyProtection="1">
      <alignment horizontal="center" vertical="center" wrapText="1" shrinkToFit="1"/>
      <protection locked="0"/>
    </xf>
    <xf numFmtId="0" fontId="92" fillId="0" borderId="88" xfId="0" applyFont="1" applyBorder="1" applyAlignment="1" applyProtection="1">
      <alignment horizontal="center" vertical="center" wrapText="1" shrinkToFit="1"/>
      <protection locked="0"/>
    </xf>
    <xf numFmtId="0" fontId="92" fillId="0" borderId="79" xfId="0" applyFont="1" applyBorder="1" applyAlignment="1" applyProtection="1">
      <alignment horizontal="center" vertical="center" wrapText="1" shrinkToFit="1"/>
      <protection locked="0"/>
    </xf>
    <xf numFmtId="6" fontId="92" fillId="0" borderId="74" xfId="0" applyNumberFormat="1" applyFont="1" applyBorder="1" applyAlignment="1" applyProtection="1">
      <alignment horizontal="center" vertical="center" wrapText="1" shrinkToFit="1"/>
      <protection locked="0"/>
    </xf>
    <xf numFmtId="6" fontId="92" fillId="0" borderId="79" xfId="0" applyNumberFormat="1" applyFont="1" applyBorder="1" applyAlignment="1" applyProtection="1">
      <alignment horizontal="center" vertical="center" wrapText="1" shrinkToFit="1"/>
      <protection locked="0"/>
    </xf>
    <xf numFmtId="6" fontId="92" fillId="0" borderId="37" xfId="0" applyNumberFormat="1" applyFont="1" applyBorder="1" applyAlignment="1" applyProtection="1">
      <alignment horizontal="center" vertical="center" wrapText="1" shrinkToFit="1"/>
      <protection locked="0"/>
    </xf>
    <xf numFmtId="0" fontId="92" fillId="0" borderId="74" xfId="0" applyFont="1" applyBorder="1" applyAlignment="1" applyProtection="1">
      <alignment vertical="center" wrapText="1" shrinkToFit="1"/>
      <protection locked="0"/>
    </xf>
    <xf numFmtId="0" fontId="92" fillId="0" borderId="88" xfId="0" applyFont="1" applyBorder="1" applyAlignment="1" applyProtection="1">
      <alignment vertical="center" wrapText="1" shrinkToFit="1"/>
      <protection locked="0"/>
    </xf>
    <xf numFmtId="0" fontId="92" fillId="0" borderId="79" xfId="0" applyFont="1" applyBorder="1" applyAlignment="1" applyProtection="1">
      <alignment vertical="center" wrapText="1" shrinkToFit="1"/>
      <protection locked="0"/>
    </xf>
    <xf numFmtId="0" fontId="92" fillId="0" borderId="74" xfId="0" applyFont="1" applyBorder="1" applyAlignment="1" applyProtection="1">
      <alignment horizontal="left" vertical="center" wrapText="1" indent="1" shrinkToFit="1"/>
      <protection locked="0"/>
    </xf>
    <xf numFmtId="0" fontId="92" fillId="0" borderId="88" xfId="0" applyFont="1" applyBorder="1" applyAlignment="1" applyProtection="1">
      <alignment horizontal="left" vertical="center" wrapText="1" indent="1" shrinkToFit="1"/>
      <protection locked="0"/>
    </xf>
    <xf numFmtId="0" fontId="92" fillId="0" borderId="79" xfId="0" applyFont="1" applyBorder="1" applyAlignment="1" applyProtection="1">
      <alignment horizontal="left" vertical="center" wrapText="1" indent="1" shrinkToFit="1"/>
      <protection locked="0"/>
    </xf>
    <xf numFmtId="0" fontId="92" fillId="0" borderId="74" xfId="0" applyFont="1" applyBorder="1" applyAlignment="1" applyProtection="1">
      <alignment horizontal="left" vertical="center" wrapText="1" shrinkToFit="1"/>
      <protection locked="0"/>
    </xf>
    <xf numFmtId="0" fontId="92" fillId="0" borderId="88" xfId="0" applyFont="1" applyBorder="1" applyAlignment="1" applyProtection="1">
      <alignment horizontal="left" vertical="center" wrapText="1" shrinkToFit="1"/>
      <protection locked="0"/>
    </xf>
    <xf numFmtId="0" fontId="92" fillId="0" borderId="79" xfId="0" applyFont="1" applyBorder="1" applyAlignment="1" applyProtection="1">
      <alignment horizontal="left" vertical="center" wrapText="1" shrinkToFit="1"/>
      <protection locked="0"/>
    </xf>
    <xf numFmtId="0" fontId="92" fillId="6" borderId="37" xfId="0" applyFont="1" applyFill="1" applyBorder="1" applyAlignment="1" applyProtection="1">
      <alignment wrapText="1" shrinkToFit="1"/>
      <protection locked="0"/>
    </xf>
    <xf numFmtId="199" fontId="89" fillId="6" borderId="74" xfId="9" applyNumberFormat="1" applyFont="1" applyFill="1" applyBorder="1" applyAlignment="1" applyProtection="1">
      <alignment horizontal="right" shrinkToFit="1"/>
      <protection locked="0" hidden="1"/>
    </xf>
    <xf numFmtId="199" fontId="89" fillId="6" borderId="88" xfId="9" applyNumberFormat="1" applyFont="1" applyFill="1" applyBorder="1" applyAlignment="1" applyProtection="1">
      <alignment horizontal="right" shrinkToFit="1"/>
      <protection locked="0" hidden="1"/>
    </xf>
    <xf numFmtId="199" fontId="89" fillId="6" borderId="79" xfId="9" applyNumberFormat="1" applyFont="1" applyFill="1" applyBorder="1" applyAlignment="1" applyProtection="1">
      <alignment horizontal="right" shrinkToFit="1"/>
      <protection locked="0" hidden="1"/>
    </xf>
    <xf numFmtId="0" fontId="92" fillId="0" borderId="74" xfId="0" applyFont="1" applyBorder="1" applyAlignment="1" applyProtection="1">
      <alignment horizontal="left" vertical="center" indent="1" shrinkToFit="1"/>
      <protection locked="0"/>
    </xf>
    <xf numFmtId="0" fontId="92" fillId="0" borderId="88" xfId="0" applyFont="1" applyBorder="1" applyAlignment="1" applyProtection="1">
      <alignment horizontal="left" vertical="center" indent="1" shrinkToFit="1"/>
      <protection locked="0"/>
    </xf>
    <xf numFmtId="0" fontId="92" fillId="0" borderId="79" xfId="0" applyFont="1" applyBorder="1" applyAlignment="1" applyProtection="1">
      <alignment horizontal="left" vertical="center" indent="1" shrinkToFit="1"/>
      <protection locked="0"/>
    </xf>
    <xf numFmtId="181" fontId="100" fillId="0" borderId="74" xfId="9" applyNumberFormat="1" applyFont="1" applyFill="1" applyBorder="1" applyAlignment="1" applyProtection="1">
      <alignment horizontal="right" vertical="center" shrinkToFit="1"/>
      <protection locked="0" hidden="1"/>
    </xf>
    <xf numFmtId="181" fontId="100" fillId="0" borderId="88" xfId="9" applyNumberFormat="1" applyFont="1" applyFill="1" applyBorder="1" applyAlignment="1" applyProtection="1">
      <alignment horizontal="right" vertical="center" shrinkToFit="1"/>
      <protection locked="0" hidden="1"/>
    </xf>
    <xf numFmtId="181" fontId="100" fillId="0" borderId="79" xfId="9" applyNumberFormat="1" applyFont="1" applyFill="1" applyBorder="1" applyAlignment="1" applyProtection="1">
      <alignment horizontal="right" vertical="center" shrinkToFit="1"/>
      <protection locked="0" hidden="1"/>
    </xf>
    <xf numFmtId="0" fontId="99" fillId="0" borderId="74" xfId="0" applyFont="1" applyBorder="1" applyAlignment="1" applyProtection="1">
      <alignment horizontal="left" vertical="center" indent="1" shrinkToFit="1"/>
      <protection locked="0"/>
    </xf>
    <xf numFmtId="199" fontId="100" fillId="0" borderId="74" xfId="9" applyNumberFormat="1" applyFont="1" applyFill="1" applyBorder="1" applyAlignment="1" applyProtection="1">
      <alignment horizontal="right" vertical="center" shrinkToFit="1"/>
      <protection locked="0" hidden="1"/>
    </xf>
    <xf numFmtId="199" fontId="100" fillId="0" borderId="88" xfId="9" applyNumberFormat="1" applyFont="1" applyFill="1" applyBorder="1" applyAlignment="1" applyProtection="1">
      <alignment horizontal="right" vertical="center" shrinkToFit="1"/>
      <protection locked="0" hidden="1"/>
    </xf>
    <xf numFmtId="199" fontId="100" fillId="0" borderId="79" xfId="9" applyNumberFormat="1" applyFont="1" applyFill="1" applyBorder="1" applyAlignment="1" applyProtection="1">
      <alignment horizontal="right" vertical="center" shrinkToFit="1"/>
      <protection locked="0" hidden="1"/>
    </xf>
    <xf numFmtId="181" fontId="89" fillId="0" borderId="74" xfId="9" applyNumberFormat="1" applyFont="1" applyFill="1" applyBorder="1" applyAlignment="1" applyProtection="1">
      <alignment horizontal="right" vertical="center" shrinkToFit="1"/>
      <protection locked="0" hidden="1"/>
    </xf>
    <xf numFmtId="181" fontId="89" fillId="0" borderId="88" xfId="9" applyNumberFormat="1" applyFont="1" applyFill="1" applyBorder="1" applyAlignment="1" applyProtection="1">
      <alignment horizontal="right" vertical="center" shrinkToFit="1"/>
      <protection locked="0" hidden="1"/>
    </xf>
    <xf numFmtId="181" fontId="89" fillId="0" borderId="79" xfId="9" applyNumberFormat="1" applyFont="1" applyFill="1" applyBorder="1" applyAlignment="1" applyProtection="1">
      <alignment horizontal="right" vertical="center" shrinkToFit="1"/>
      <protection locked="0" hidden="1"/>
    </xf>
    <xf numFmtId="0" fontId="97" fillId="0" borderId="74" xfId="0" applyFont="1" applyBorder="1" applyAlignment="1" applyProtection="1">
      <alignment horizontal="center" vertical="center" wrapText="1" shrinkToFit="1"/>
      <protection locked="0"/>
    </xf>
    <xf numFmtId="0" fontId="97" fillId="0" borderId="79" xfId="0" applyFont="1" applyBorder="1" applyAlignment="1" applyProtection="1">
      <alignment horizontal="center" vertical="center" wrapText="1" shrinkToFit="1"/>
      <protection locked="0"/>
    </xf>
    <xf numFmtId="201" fontId="89" fillId="3" borderId="88" xfId="9" applyNumberFormat="1" applyFont="1" applyFill="1" applyBorder="1" applyAlignment="1" applyProtection="1">
      <alignment horizontal="right" vertical="center" shrinkToFit="1"/>
      <protection hidden="1"/>
    </xf>
    <xf numFmtId="0" fontId="5" fillId="0" borderId="1" xfId="0" applyFont="1" applyBorder="1" applyAlignment="1" applyProtection="1">
      <alignment horizontal="center"/>
      <protection hidden="1"/>
    </xf>
    <xf numFmtId="0" fontId="5" fillId="0" borderId="3" xfId="0" applyFont="1" applyBorder="1" applyAlignment="1" applyProtection="1">
      <alignment horizontal="center"/>
      <protection hidden="1"/>
    </xf>
    <xf numFmtId="0" fontId="5" fillId="0" borderId="124" xfId="0" applyFont="1" applyBorder="1" applyAlignment="1" applyProtection="1">
      <alignment horizontal="center"/>
      <protection hidden="1"/>
    </xf>
    <xf numFmtId="5" fontId="21" fillId="0" borderId="62" xfId="0" applyNumberFormat="1" applyFont="1" applyBorder="1" applyAlignment="1" applyProtection="1">
      <alignment horizontal="center" vertical="center"/>
      <protection locked="0" hidden="1"/>
    </xf>
    <xf numFmtId="5" fontId="21" fillId="0" borderId="88" xfId="0" applyNumberFormat="1" applyFont="1" applyBorder="1" applyAlignment="1" applyProtection="1">
      <alignment horizontal="center" vertical="center"/>
      <protection locked="0" hidden="1"/>
    </xf>
    <xf numFmtId="5" fontId="21" fillId="0" borderId="79" xfId="0" applyNumberFormat="1" applyFont="1" applyBorder="1" applyAlignment="1" applyProtection="1">
      <alignment horizontal="center" vertical="center"/>
      <protection locked="0" hidden="1"/>
    </xf>
    <xf numFmtId="5" fontId="5" fillId="6" borderId="14" xfId="0" applyNumberFormat="1" applyFont="1" applyFill="1" applyBorder="1" applyAlignment="1" applyProtection="1">
      <alignment horizontal="center" vertical="center" wrapText="1"/>
      <protection hidden="1"/>
    </xf>
    <xf numFmtId="5" fontId="5" fillId="6" borderId="46" xfId="0" applyNumberFormat="1" applyFont="1" applyFill="1" applyBorder="1" applyAlignment="1" applyProtection="1">
      <alignment horizontal="center" vertical="center" wrapText="1"/>
      <protection hidden="1"/>
    </xf>
    <xf numFmtId="197" fontId="5" fillId="0" borderId="13" xfId="0" applyNumberFormat="1" applyFont="1" applyBorder="1" applyAlignment="1" applyProtection="1">
      <alignment horizontal="center" vertical="center" wrapText="1"/>
      <protection hidden="1"/>
    </xf>
    <xf numFmtId="197" fontId="5" fillId="0" borderId="47" xfId="0" applyNumberFormat="1" applyFont="1" applyBorder="1" applyAlignment="1" applyProtection="1">
      <alignment horizontal="center" vertical="center" wrapText="1"/>
      <protection hidden="1"/>
    </xf>
    <xf numFmtId="181" fontId="5" fillId="0" borderId="47" xfId="0" applyNumberFormat="1" applyFont="1" applyBorder="1" applyAlignment="1" applyProtection="1">
      <alignment horizontal="center" vertical="center" wrapText="1"/>
      <protection hidden="1"/>
    </xf>
    <xf numFmtId="5" fontId="5" fillId="6" borderId="15" xfId="0" applyNumberFormat="1" applyFont="1" applyFill="1" applyBorder="1" applyAlignment="1" applyProtection="1">
      <alignment horizontal="center" vertical="center" wrapText="1"/>
      <protection hidden="1"/>
    </xf>
    <xf numFmtId="197" fontId="5" fillId="0" borderId="21" xfId="0" applyNumberFormat="1" applyFont="1" applyBorder="1" applyAlignment="1" applyProtection="1">
      <alignment horizontal="center" vertical="center" wrapText="1"/>
      <protection hidden="1"/>
    </xf>
    <xf numFmtId="181" fontId="5" fillId="0" borderId="21" xfId="0" applyNumberFormat="1" applyFont="1" applyBorder="1" applyAlignment="1" applyProtection="1">
      <alignment horizontal="center" vertical="center" wrapText="1"/>
      <protection hidden="1"/>
    </xf>
    <xf numFmtId="5" fontId="5" fillId="0" borderId="25" xfId="0" applyNumberFormat="1" applyFont="1" applyBorder="1" applyAlignment="1" applyProtection="1">
      <alignment horizontal="center" vertical="center" wrapText="1"/>
      <protection hidden="1"/>
    </xf>
    <xf numFmtId="0" fontId="6" fillId="0" borderId="1" xfId="0" applyFont="1" applyBorder="1" applyAlignment="1" applyProtection="1">
      <alignment horizontal="center" vertical="center"/>
      <protection hidden="1"/>
    </xf>
    <xf numFmtId="0" fontId="6" fillId="0" borderId="4" xfId="0" applyFont="1" applyBorder="1" applyAlignment="1" applyProtection="1">
      <alignment horizontal="center" vertical="center"/>
      <protection hidden="1"/>
    </xf>
    <xf numFmtId="0" fontId="6" fillId="0" borderId="1" xfId="0" applyFont="1" applyBorder="1" applyAlignment="1" applyProtection="1">
      <alignment horizontal="center" vertical="center" wrapText="1"/>
      <protection hidden="1"/>
    </xf>
    <xf numFmtId="0" fontId="6" fillId="0" borderId="4" xfId="0" applyFont="1" applyBorder="1" applyAlignment="1" applyProtection="1">
      <alignment horizontal="center" vertical="center" wrapText="1"/>
      <protection hidden="1"/>
    </xf>
    <xf numFmtId="0" fontId="6" fillId="0" borderId="46" xfId="0" applyFont="1" applyBorder="1" applyAlignment="1" applyProtection="1">
      <alignment horizontal="center" vertical="center"/>
      <protection hidden="1"/>
    </xf>
    <xf numFmtId="0" fontId="6" fillId="0" borderId="15" xfId="0" applyFont="1" applyBorder="1" applyAlignment="1" applyProtection="1">
      <alignment horizontal="center" vertical="center"/>
      <protection hidden="1"/>
    </xf>
    <xf numFmtId="194" fontId="3" fillId="0" borderId="24" xfId="0" applyNumberFormat="1" applyFont="1" applyBorder="1" applyAlignment="1" applyProtection="1">
      <alignment horizontal="center" vertical="center"/>
      <protection locked="0" hidden="1"/>
    </xf>
    <xf numFmtId="5" fontId="5" fillId="0" borderId="9" xfId="0" applyNumberFormat="1" applyFont="1" applyBorder="1" applyAlignment="1" applyProtection="1">
      <alignment horizontal="center" vertical="center"/>
      <protection locked="0" hidden="1"/>
    </xf>
    <xf numFmtId="5" fontId="5" fillId="0" borderId="7" xfId="0" applyNumberFormat="1" applyFont="1" applyBorder="1" applyAlignment="1" applyProtection="1">
      <alignment horizontal="center" vertical="center"/>
      <protection locked="0" hidden="1"/>
    </xf>
    <xf numFmtId="0" fontId="48" fillId="0" borderId="1" xfId="5" applyFill="1" applyBorder="1" applyAlignment="1" applyProtection="1">
      <alignment horizontal="center" vertical="center"/>
      <protection hidden="1"/>
    </xf>
    <xf numFmtId="0" fontId="48" fillId="0" borderId="4" xfId="5" applyFill="1" applyBorder="1" applyAlignment="1" applyProtection="1">
      <alignment horizontal="center" vertical="center"/>
      <protection hidden="1"/>
    </xf>
    <xf numFmtId="5" fontId="5" fillId="0" borderId="37" xfId="0" applyNumberFormat="1" applyFont="1" applyBorder="1" applyAlignment="1" applyProtection="1">
      <alignment horizontal="center" vertical="center" wrapText="1"/>
      <protection hidden="1"/>
    </xf>
    <xf numFmtId="5" fontId="5" fillId="0" borderId="16" xfId="0" applyNumberFormat="1" applyFont="1" applyBorder="1" applyAlignment="1" applyProtection="1">
      <alignment horizontal="center" vertical="center" wrapText="1"/>
      <protection hidden="1"/>
    </xf>
    <xf numFmtId="0" fontId="6" fillId="0" borderId="37" xfId="0" applyFont="1" applyBorder="1" applyAlignment="1" applyProtection="1">
      <alignment horizontal="center" vertical="center" wrapText="1"/>
      <protection hidden="1"/>
    </xf>
    <xf numFmtId="0" fontId="6" fillId="0" borderId="16" xfId="0" applyFont="1" applyBorder="1" applyAlignment="1" applyProtection="1">
      <alignment horizontal="center" vertical="center" wrapText="1"/>
      <protection hidden="1"/>
    </xf>
    <xf numFmtId="5" fontId="5" fillId="0" borderId="47" xfId="0" applyNumberFormat="1" applyFont="1" applyBorder="1" applyAlignment="1" applyProtection="1">
      <alignment horizontal="center" vertical="center" wrapText="1"/>
      <protection hidden="1"/>
    </xf>
    <xf numFmtId="5" fontId="5" fillId="0" borderId="21" xfId="0" applyNumberFormat="1" applyFont="1" applyBorder="1" applyAlignment="1" applyProtection="1">
      <alignment horizontal="center" vertical="center" wrapText="1"/>
      <protection hidden="1"/>
    </xf>
    <xf numFmtId="0" fontId="14" fillId="6" borderId="0" xfId="0" applyFont="1" applyFill="1" applyAlignment="1" applyProtection="1">
      <alignment horizontal="center"/>
      <protection hidden="1"/>
    </xf>
    <xf numFmtId="0" fontId="69" fillId="6" borderId="69" xfId="0" applyFont="1" applyFill="1" applyBorder="1" applyAlignment="1" applyProtection="1">
      <alignment horizontal="center" vertical="center"/>
      <protection hidden="1"/>
    </xf>
    <xf numFmtId="0" fontId="70" fillId="6" borderId="65" xfId="0" applyFont="1" applyFill="1" applyBorder="1" applyAlignment="1" applyProtection="1">
      <alignment horizontal="center" vertical="center"/>
      <protection hidden="1"/>
    </xf>
    <xf numFmtId="186" fontId="5" fillId="0" borderId="42" xfId="0" applyNumberFormat="1" applyFont="1" applyBorder="1" applyAlignment="1" applyProtection="1">
      <alignment horizontal="center" vertical="center"/>
      <protection hidden="1"/>
    </xf>
    <xf numFmtId="186" fontId="5" fillId="0" borderId="44" xfId="0" applyNumberFormat="1" applyFont="1" applyBorder="1" applyAlignment="1" applyProtection="1">
      <alignment horizontal="center" vertical="center"/>
      <protection hidden="1"/>
    </xf>
    <xf numFmtId="187" fontId="5" fillId="0" borderId="122" xfId="0" applyNumberFormat="1" applyFont="1" applyBorder="1" applyAlignment="1" applyProtection="1">
      <alignment horizontal="center" vertical="center"/>
      <protection hidden="1"/>
    </xf>
    <xf numFmtId="187" fontId="5" fillId="0" borderId="55" xfId="0" applyNumberFormat="1" applyFont="1" applyBorder="1" applyAlignment="1" applyProtection="1">
      <alignment horizontal="center" vertical="center"/>
      <protection hidden="1"/>
    </xf>
    <xf numFmtId="0" fontId="14" fillId="6" borderId="52" xfId="0" applyFont="1" applyFill="1" applyBorder="1" applyAlignment="1">
      <alignment horizontal="center"/>
    </xf>
    <xf numFmtId="0" fontId="14" fillId="6" borderId="53" xfId="0" applyFont="1" applyFill="1" applyBorder="1" applyAlignment="1">
      <alignment horizontal="center"/>
    </xf>
    <xf numFmtId="0" fontId="14" fillId="6" borderId="54" xfId="0" applyFont="1" applyFill="1" applyBorder="1" applyAlignment="1">
      <alignment horizontal="center"/>
    </xf>
    <xf numFmtId="0" fontId="14" fillId="6" borderId="52" xfId="0" applyFont="1" applyFill="1" applyBorder="1" applyAlignment="1" applyProtection="1">
      <alignment horizontal="center" vertical="center"/>
      <protection hidden="1"/>
    </xf>
    <xf numFmtId="0" fontId="14" fillId="6" borderId="53" xfId="0" applyFont="1" applyFill="1" applyBorder="1" applyAlignment="1" applyProtection="1">
      <alignment horizontal="center" vertical="center"/>
      <protection hidden="1"/>
    </xf>
    <xf numFmtId="0" fontId="14" fillId="6" borderId="54" xfId="0" applyFont="1" applyFill="1" applyBorder="1" applyAlignment="1" applyProtection="1">
      <alignment horizontal="center" vertical="center"/>
      <protection hidden="1"/>
    </xf>
    <xf numFmtId="180" fontId="43" fillId="6" borderId="72" xfId="0" applyNumberFormat="1" applyFont="1" applyFill="1" applyBorder="1" applyAlignment="1" applyProtection="1">
      <alignment horizontal="center" vertical="center"/>
      <protection locked="0" hidden="1"/>
    </xf>
    <xf numFmtId="180" fontId="43" fillId="6" borderId="82" xfId="0" applyNumberFormat="1" applyFont="1" applyFill="1" applyBorder="1" applyAlignment="1" applyProtection="1">
      <alignment horizontal="center" vertical="center"/>
      <protection locked="0" hidden="1"/>
    </xf>
    <xf numFmtId="180" fontId="43" fillId="6" borderId="73" xfId="0" applyNumberFormat="1" applyFont="1" applyFill="1" applyBorder="1" applyAlignment="1" applyProtection="1">
      <alignment horizontal="center" vertical="center"/>
      <protection hidden="1"/>
    </xf>
    <xf numFmtId="180" fontId="43" fillId="6" borderId="81" xfId="0" applyNumberFormat="1" applyFont="1" applyFill="1" applyBorder="1" applyAlignment="1" applyProtection="1">
      <alignment horizontal="center" vertical="center"/>
      <protection hidden="1"/>
    </xf>
    <xf numFmtId="181" fontId="5" fillId="0" borderId="13" xfId="0" applyNumberFormat="1" applyFont="1" applyBorder="1" applyAlignment="1" applyProtection="1">
      <alignment horizontal="center" vertical="center" wrapText="1"/>
      <protection hidden="1"/>
    </xf>
    <xf numFmtId="0" fontId="48" fillId="6" borderId="1" xfId="5" applyFill="1" applyBorder="1" applyAlignment="1" applyProtection="1">
      <alignment horizontal="center" vertical="center"/>
      <protection hidden="1"/>
    </xf>
    <xf numFmtId="0" fontId="48" fillId="6" borderId="4" xfId="5" applyFill="1" applyBorder="1" applyAlignment="1" applyProtection="1">
      <alignment horizontal="center" vertical="center"/>
      <protection hidden="1"/>
    </xf>
    <xf numFmtId="0" fontId="6" fillId="6" borderId="1" xfId="0" applyFont="1" applyFill="1" applyBorder="1" applyAlignment="1" applyProtection="1">
      <alignment horizontal="center" vertical="center"/>
      <protection hidden="1"/>
    </xf>
    <xf numFmtId="0" fontId="6" fillId="6" borderId="4" xfId="0" applyFont="1" applyFill="1" applyBorder="1" applyAlignment="1" applyProtection="1">
      <alignment horizontal="center" vertical="center"/>
      <protection hidden="1"/>
    </xf>
    <xf numFmtId="187" fontId="5" fillId="0" borderId="43" xfId="0" applyNumberFormat="1" applyFont="1" applyBorder="1" applyAlignment="1" applyProtection="1">
      <alignment horizontal="center" vertical="center" textRotation="255"/>
      <protection locked="0" hidden="1"/>
    </xf>
    <xf numFmtId="187" fontId="5" fillId="0" borderId="45" xfId="0" applyNumberFormat="1" applyFont="1" applyBorder="1" applyAlignment="1" applyProtection="1">
      <alignment horizontal="center" vertical="center" textRotation="255"/>
      <protection locked="0" hidden="1"/>
    </xf>
    <xf numFmtId="0" fontId="9" fillId="6" borderId="95" xfId="0" applyFont="1" applyFill="1" applyBorder="1" applyAlignment="1" applyProtection="1">
      <alignment horizontal="center" vertical="center" shrinkToFit="1"/>
      <protection hidden="1"/>
    </xf>
    <xf numFmtId="0" fontId="9" fillId="6" borderId="34" xfId="0" applyFont="1" applyFill="1" applyBorder="1" applyAlignment="1" applyProtection="1">
      <alignment horizontal="center" vertical="center" shrinkToFit="1"/>
      <protection hidden="1"/>
    </xf>
    <xf numFmtId="0" fontId="9" fillId="6" borderId="112" xfId="0" applyFont="1" applyFill="1" applyBorder="1" applyAlignment="1" applyProtection="1">
      <alignment horizontal="center" vertical="center" shrinkToFit="1"/>
      <protection hidden="1"/>
    </xf>
    <xf numFmtId="0" fontId="9" fillId="6" borderId="23" xfId="0" applyFont="1" applyFill="1" applyBorder="1" applyAlignment="1" applyProtection="1">
      <alignment horizontal="center" vertical="center"/>
      <protection hidden="1"/>
    </xf>
    <xf numFmtId="0" fontId="9" fillId="6" borderId="67" xfId="0" applyFont="1" applyFill="1" applyBorder="1" applyAlignment="1" applyProtection="1">
      <alignment horizontal="center" vertical="center"/>
      <protection hidden="1"/>
    </xf>
    <xf numFmtId="0" fontId="9" fillId="6" borderId="95" xfId="0" applyFont="1" applyFill="1" applyBorder="1" applyAlignment="1" applyProtection="1">
      <alignment horizontal="center" vertical="center"/>
      <protection hidden="1"/>
    </xf>
    <xf numFmtId="0" fontId="9" fillId="6" borderId="35" xfId="0" applyFont="1" applyFill="1" applyBorder="1" applyAlignment="1" applyProtection="1">
      <alignment horizontal="center" vertical="center"/>
      <protection hidden="1"/>
    </xf>
    <xf numFmtId="5" fontId="14" fillId="0" borderId="1" xfId="0" applyNumberFormat="1" applyFont="1" applyBorder="1" applyAlignment="1" applyProtection="1">
      <alignment horizontal="center"/>
      <protection hidden="1"/>
    </xf>
    <xf numFmtId="5" fontId="14" fillId="0" borderId="4" xfId="0" applyNumberFormat="1" applyFont="1" applyBorder="1" applyAlignment="1" applyProtection="1">
      <alignment horizontal="center"/>
      <protection hidden="1"/>
    </xf>
    <xf numFmtId="5" fontId="14" fillId="0" borderId="27" xfId="0" applyNumberFormat="1" applyFont="1" applyBorder="1" applyAlignment="1" applyProtection="1">
      <alignment horizontal="center"/>
      <protection hidden="1"/>
    </xf>
    <xf numFmtId="5" fontId="14" fillId="0" borderId="28" xfId="0" applyNumberFormat="1" applyFont="1" applyBorder="1" applyAlignment="1" applyProtection="1">
      <alignment horizontal="center"/>
      <protection hidden="1"/>
    </xf>
    <xf numFmtId="0" fontId="14" fillId="6" borderId="48" xfId="0" applyFont="1" applyFill="1" applyBorder="1" applyAlignment="1" applyProtection="1">
      <alignment horizontal="center" vertical="center"/>
      <protection hidden="1"/>
    </xf>
    <xf numFmtId="0" fontId="14" fillId="6" borderId="0" xfId="0" applyFont="1" applyFill="1" applyAlignment="1" applyProtection="1">
      <alignment horizontal="center" vertical="center"/>
      <protection hidden="1"/>
    </xf>
    <xf numFmtId="5" fontId="22" fillId="6" borderId="52" xfId="0" applyNumberFormat="1" applyFont="1" applyFill="1" applyBorder="1" applyAlignment="1" applyProtection="1">
      <alignment horizontal="center" vertical="center"/>
      <protection hidden="1"/>
    </xf>
    <xf numFmtId="5" fontId="22" fillId="6" borderId="53" xfId="0" applyNumberFormat="1" applyFont="1" applyFill="1" applyBorder="1" applyAlignment="1" applyProtection="1">
      <alignment horizontal="center" vertical="center"/>
      <protection hidden="1"/>
    </xf>
    <xf numFmtId="5" fontId="22" fillId="6" borderId="123" xfId="0" applyNumberFormat="1" applyFont="1" applyFill="1" applyBorder="1" applyAlignment="1" applyProtection="1">
      <alignment horizontal="center" vertical="center"/>
      <protection hidden="1"/>
    </xf>
    <xf numFmtId="0" fontId="16" fillId="6" borderId="5" xfId="0" applyFont="1" applyFill="1" applyBorder="1" applyAlignment="1" applyProtection="1">
      <alignment horizontal="center" vertical="center"/>
      <protection hidden="1"/>
    </xf>
    <xf numFmtId="0" fontId="16" fillId="6" borderId="0" xfId="0" applyFont="1" applyFill="1" applyAlignment="1" applyProtection="1">
      <alignment horizontal="center" vertical="center"/>
      <protection hidden="1"/>
    </xf>
    <xf numFmtId="186" fontId="5" fillId="0" borderId="42" xfId="0" applyNumberFormat="1" applyFont="1" applyBorder="1" applyAlignment="1" applyProtection="1">
      <alignment horizontal="center" vertical="center"/>
      <protection locked="0" hidden="1"/>
    </xf>
    <xf numFmtId="186" fontId="5" fillId="0" borderId="44" xfId="0" applyNumberFormat="1" applyFont="1" applyBorder="1" applyAlignment="1" applyProtection="1">
      <alignment horizontal="center" vertical="center"/>
      <protection locked="0" hidden="1"/>
    </xf>
    <xf numFmtId="0" fontId="58" fillId="0" borderId="63" xfId="6" applyFont="1" applyBorder="1" applyAlignment="1" applyProtection="1">
      <alignment horizontal="center" vertical="center"/>
      <protection locked="0" hidden="1"/>
    </xf>
    <xf numFmtId="0" fontId="58" fillId="0" borderId="126" xfId="6" applyFont="1" applyBorder="1" applyAlignment="1" applyProtection="1">
      <alignment horizontal="center" vertical="center"/>
      <protection locked="0" hidden="1"/>
    </xf>
    <xf numFmtId="0" fontId="58" fillId="0" borderId="127" xfId="6" applyFont="1" applyBorder="1" applyAlignment="1" applyProtection="1">
      <alignment horizontal="center" vertical="center"/>
      <protection locked="0" hidden="1"/>
    </xf>
    <xf numFmtId="0" fontId="58" fillId="0" borderId="62" xfId="6" applyFont="1" applyBorder="1" applyAlignment="1" applyProtection="1">
      <alignment horizontal="center" vertical="center"/>
      <protection locked="0" hidden="1"/>
    </xf>
    <xf numFmtId="0" fontId="58" fillId="0" borderId="88" xfId="6" applyFont="1" applyBorder="1" applyAlignment="1" applyProtection="1">
      <alignment horizontal="center" vertical="center"/>
      <protection locked="0" hidden="1"/>
    </xf>
    <xf numFmtId="0" fontId="58" fillId="0" borderId="128" xfId="6" applyFont="1" applyBorder="1" applyAlignment="1" applyProtection="1">
      <alignment horizontal="center" vertical="center"/>
      <protection locked="0" hidden="1"/>
    </xf>
    <xf numFmtId="0" fontId="58" fillId="0" borderId="9" xfId="6" applyFont="1" applyBorder="1" applyAlignment="1" applyProtection="1">
      <alignment horizontal="center" vertical="center"/>
      <protection locked="0" hidden="1"/>
    </xf>
    <xf numFmtId="0" fontId="58" fillId="0" borderId="6" xfId="6" applyFont="1" applyBorder="1" applyAlignment="1" applyProtection="1">
      <alignment horizontal="center" vertical="center"/>
      <protection locked="0" hidden="1"/>
    </xf>
    <xf numFmtId="0" fontId="58" fillId="0" borderId="7" xfId="6" applyFont="1" applyBorder="1" applyAlignment="1" applyProtection="1">
      <alignment horizontal="center" vertical="center"/>
      <protection locked="0" hidden="1"/>
    </xf>
    <xf numFmtId="0" fontId="58" fillId="3" borderId="24" xfId="6" applyFont="1" applyFill="1" applyBorder="1" applyAlignment="1" applyProtection="1">
      <alignment horizontal="left" vertical="center"/>
      <protection hidden="1"/>
    </xf>
    <xf numFmtId="0" fontId="58" fillId="3" borderId="25" xfId="6" applyFont="1" applyFill="1" applyBorder="1" applyAlignment="1" applyProtection="1">
      <alignment horizontal="left" vertical="center"/>
      <protection hidden="1"/>
    </xf>
    <xf numFmtId="0" fontId="56" fillId="3" borderId="95" xfId="6" applyFont="1" applyFill="1" applyBorder="1" applyAlignment="1" applyProtection="1">
      <alignment horizontal="center" vertical="center"/>
      <protection locked="0" hidden="1"/>
    </xf>
    <xf numFmtId="0" fontId="56" fillId="3" borderId="34" xfId="6" applyFont="1" applyFill="1" applyBorder="1" applyAlignment="1" applyProtection="1">
      <alignment horizontal="center" vertical="center"/>
      <protection locked="0" hidden="1"/>
    </xf>
    <xf numFmtId="0" fontId="56" fillId="3" borderId="5" xfId="6" applyFont="1" applyFill="1" applyBorder="1" applyAlignment="1" applyProtection="1">
      <alignment horizontal="center" vertical="center"/>
      <protection locked="0" hidden="1"/>
    </xf>
    <xf numFmtId="0" fontId="56" fillId="3" borderId="0" xfId="6" applyFont="1" applyFill="1" applyAlignment="1" applyProtection="1">
      <alignment horizontal="center" vertical="center"/>
      <protection locked="0" hidden="1"/>
    </xf>
    <xf numFmtId="0" fontId="56" fillId="3" borderId="27" xfId="6" applyFont="1" applyFill="1" applyBorder="1" applyAlignment="1" applyProtection="1">
      <alignment horizontal="center" vertical="center"/>
      <protection locked="0" hidden="1"/>
    </xf>
    <xf numFmtId="0" fontId="56" fillId="3" borderId="25" xfId="6" applyFont="1" applyFill="1" applyBorder="1" applyAlignment="1" applyProtection="1">
      <alignment horizontal="center" vertical="center"/>
      <protection locked="0" hidden="1"/>
    </xf>
    <xf numFmtId="0" fontId="60" fillId="3" borderId="0" xfId="6" applyFont="1" applyFill="1" applyAlignment="1" applyProtection="1">
      <alignment horizontal="center" vertical="center"/>
      <protection hidden="1"/>
    </xf>
    <xf numFmtId="0" fontId="56" fillId="3" borderId="95" xfId="6" applyFont="1" applyFill="1" applyBorder="1" applyAlignment="1" applyProtection="1">
      <alignment horizontal="center" vertical="center"/>
      <protection hidden="1"/>
    </xf>
    <xf numFmtId="0" fontId="56" fillId="3" borderId="34" xfId="6" applyFont="1" applyFill="1" applyBorder="1" applyAlignment="1" applyProtection="1">
      <alignment horizontal="center" vertical="center"/>
      <protection hidden="1"/>
    </xf>
    <xf numFmtId="0" fontId="56" fillId="3" borderId="27" xfId="6" applyFont="1" applyFill="1" applyBorder="1" applyAlignment="1" applyProtection="1">
      <alignment horizontal="center" vertical="center"/>
      <protection hidden="1"/>
    </xf>
    <xf numFmtId="0" fontId="56" fillId="3" borderId="25" xfId="6" applyFont="1" applyFill="1" applyBorder="1" applyAlignment="1" applyProtection="1">
      <alignment horizontal="center" vertical="center"/>
      <protection hidden="1"/>
    </xf>
    <xf numFmtId="0" fontId="54" fillId="0" borderId="34" xfId="6" applyFont="1" applyBorder="1" applyAlignment="1" applyProtection="1">
      <alignment horizontal="center" vertical="center" wrapText="1"/>
      <protection locked="0" hidden="1"/>
    </xf>
    <xf numFmtId="0" fontId="54" fillId="0" borderId="35" xfId="6" applyFont="1" applyBorder="1" applyAlignment="1" applyProtection="1">
      <alignment horizontal="center" vertical="center" wrapText="1"/>
      <protection locked="0" hidden="1"/>
    </xf>
    <xf numFmtId="0" fontId="54" fillId="0" borderId="0" xfId="6" applyFont="1" applyAlignment="1" applyProtection="1">
      <alignment horizontal="center" vertical="center" wrapText="1"/>
      <protection locked="0" hidden="1"/>
    </xf>
    <xf numFmtId="0" fontId="54" fillId="0" borderId="94" xfId="6" applyFont="1" applyBorder="1" applyAlignment="1" applyProtection="1">
      <alignment horizontal="center" vertical="center" wrapText="1"/>
      <protection locked="0" hidden="1"/>
    </xf>
    <xf numFmtId="0" fontId="54" fillId="0" borderId="25" xfId="6" applyFont="1" applyBorder="1" applyAlignment="1" applyProtection="1">
      <alignment horizontal="center" vertical="center" wrapText="1"/>
      <protection locked="0" hidden="1"/>
    </xf>
    <xf numFmtId="0" fontId="54" fillId="0" borderId="28" xfId="6" applyFont="1" applyBorder="1" applyAlignment="1" applyProtection="1">
      <alignment horizontal="center" vertical="center" wrapText="1"/>
      <protection locked="0" hidden="1"/>
    </xf>
    <xf numFmtId="0" fontId="52" fillId="3" borderId="0" xfId="6" applyFont="1" applyFill="1" applyAlignment="1" applyProtection="1">
      <alignment horizontal="center" vertical="center"/>
      <protection hidden="1"/>
    </xf>
    <xf numFmtId="0" fontId="54" fillId="3" borderId="0" xfId="6" applyFont="1" applyFill="1" applyAlignment="1" applyProtection="1">
      <alignment horizontal="center" vertical="center"/>
      <protection hidden="1"/>
    </xf>
    <xf numFmtId="0" fontId="55" fillId="3" borderId="0" xfId="6" applyFont="1" applyFill="1" applyAlignment="1" applyProtection="1">
      <alignment horizontal="center" vertical="center"/>
      <protection hidden="1"/>
    </xf>
    <xf numFmtId="0" fontId="57" fillId="3" borderId="29" xfId="6" applyFont="1" applyFill="1" applyBorder="1" applyAlignment="1" applyProtection="1">
      <alignment horizontal="center" vertical="center"/>
      <protection hidden="1"/>
    </xf>
    <xf numFmtId="0" fontId="57" fillId="0" borderId="29" xfId="6" applyFont="1" applyBorder="1" applyAlignment="1" applyProtection="1">
      <alignment horizontal="center" vertical="center"/>
      <protection locked="0" hidden="1"/>
    </xf>
    <xf numFmtId="0" fontId="57" fillId="3" borderId="5" xfId="6" applyFont="1" applyFill="1" applyBorder="1" applyAlignment="1" applyProtection="1">
      <alignment horizontal="center" vertical="center"/>
      <protection hidden="1"/>
    </xf>
    <xf numFmtId="0" fontId="57" fillId="3" borderId="0" xfId="6" applyFont="1" applyFill="1" applyAlignment="1" applyProtection="1">
      <alignment horizontal="center" vertical="center"/>
      <protection hidden="1"/>
    </xf>
    <xf numFmtId="49" fontId="56" fillId="3" borderId="0" xfId="6" applyNumberFormat="1" applyFont="1" applyFill="1" applyAlignment="1" applyProtection="1">
      <alignment horizontal="center" vertical="center"/>
      <protection locked="0" hidden="1"/>
    </xf>
    <xf numFmtId="0" fontId="56" fillId="0" borderId="34" xfId="6" applyFont="1" applyBorder="1" applyAlignment="1" applyProtection="1">
      <alignment horizontal="center" vertical="center"/>
      <protection locked="0" hidden="1"/>
    </xf>
    <xf numFmtId="0" fontId="56" fillId="0" borderId="35" xfId="6" applyFont="1" applyBorder="1" applyAlignment="1" applyProtection="1">
      <alignment horizontal="center" vertical="center"/>
      <protection locked="0" hidden="1"/>
    </xf>
    <xf numFmtId="0" fontId="56" fillId="0" borderId="25" xfId="6" applyFont="1" applyBorder="1" applyAlignment="1" applyProtection="1">
      <alignment horizontal="center" vertical="center"/>
      <protection locked="0" hidden="1"/>
    </xf>
    <xf numFmtId="0" fontId="56" fillId="0" borderId="28" xfId="6" applyFont="1" applyBorder="1" applyAlignment="1" applyProtection="1">
      <alignment horizontal="center" vertical="center"/>
      <protection locked="0" hidden="1"/>
    </xf>
    <xf numFmtId="0" fontId="59" fillId="3" borderId="60" xfId="6" applyFont="1" applyFill="1" applyBorder="1" applyAlignment="1" applyProtection="1">
      <alignment horizontal="center" vertical="center"/>
      <protection hidden="1"/>
    </xf>
    <xf numFmtId="0" fontId="59" fillId="3" borderId="96" xfId="6" applyFont="1" applyFill="1" applyBorder="1" applyAlignment="1" applyProtection="1">
      <alignment horizontal="center" vertical="center"/>
      <protection hidden="1"/>
    </xf>
    <xf numFmtId="0" fontId="59" fillId="0" borderId="96" xfId="6" applyFont="1" applyBorder="1" applyAlignment="1" applyProtection="1">
      <alignment horizontal="center" vertical="center" shrinkToFit="1"/>
      <protection locked="0" hidden="1"/>
    </xf>
    <xf numFmtId="0" fontId="59" fillId="0" borderId="61" xfId="6" applyFont="1" applyBorder="1" applyAlignment="1" applyProtection="1">
      <alignment horizontal="center" vertical="center" shrinkToFit="1"/>
      <protection locked="0" hidden="1"/>
    </xf>
    <xf numFmtId="0" fontId="59" fillId="0" borderId="96" xfId="6" applyFont="1" applyBorder="1" applyAlignment="1" applyProtection="1">
      <alignment horizontal="center" vertical="center"/>
      <protection locked="0" hidden="1"/>
    </xf>
    <xf numFmtId="191" fontId="59" fillId="0" borderId="96" xfId="6" applyNumberFormat="1" applyFont="1" applyBorder="1" applyAlignment="1" applyProtection="1">
      <alignment horizontal="center" vertical="center"/>
      <protection locked="0" hidden="1"/>
    </xf>
    <xf numFmtId="191" fontId="59" fillId="0" borderId="61" xfId="6" applyNumberFormat="1" applyFont="1" applyBorder="1" applyAlignment="1" applyProtection="1">
      <alignment horizontal="center" vertical="center"/>
      <protection locked="0" hidden="1"/>
    </xf>
    <xf numFmtId="0" fontId="59" fillId="3" borderId="56" xfId="6" applyFont="1" applyFill="1" applyBorder="1" applyAlignment="1" applyProtection="1">
      <alignment horizontal="center" vertical="center"/>
      <protection hidden="1"/>
    </xf>
    <xf numFmtId="0" fontId="59" fillId="3" borderId="57" xfId="6" applyFont="1" applyFill="1" applyBorder="1" applyAlignment="1" applyProtection="1">
      <alignment horizontal="center" vertical="center"/>
      <protection hidden="1"/>
    </xf>
    <xf numFmtId="0" fontId="59" fillId="3" borderId="58" xfId="6" applyFont="1" applyFill="1" applyBorder="1" applyAlignment="1" applyProtection="1">
      <alignment horizontal="center" vertical="center"/>
      <protection hidden="1"/>
    </xf>
    <xf numFmtId="0" fontId="51" fillId="3" borderId="95" xfId="6" applyFont="1" applyFill="1" applyBorder="1" applyAlignment="1" applyProtection="1">
      <alignment horizontal="center" vertical="center" wrapText="1"/>
      <protection hidden="1"/>
    </xf>
    <xf numFmtId="0" fontId="51" fillId="3" borderId="34" xfId="6" applyFont="1" applyFill="1" applyBorder="1" applyAlignment="1" applyProtection="1">
      <alignment horizontal="center" vertical="center" wrapText="1"/>
      <protection hidden="1"/>
    </xf>
    <xf numFmtId="0" fontId="51" fillId="3" borderId="35" xfId="6" applyFont="1" applyFill="1" applyBorder="1" applyAlignment="1" applyProtection="1">
      <alignment horizontal="center" vertical="center" wrapText="1"/>
      <protection hidden="1"/>
    </xf>
    <xf numFmtId="0" fontId="51" fillId="3" borderId="97" xfId="6" applyFont="1" applyFill="1" applyBorder="1" applyAlignment="1" applyProtection="1">
      <alignment horizontal="center" vertical="center" wrapText="1"/>
      <protection hidden="1"/>
    </xf>
    <xf numFmtId="0" fontId="51" fillId="3" borderId="92" xfId="6" applyFont="1" applyFill="1" applyBorder="1" applyAlignment="1" applyProtection="1">
      <alignment horizontal="center" vertical="center" wrapText="1"/>
      <protection hidden="1"/>
    </xf>
    <xf numFmtId="0" fontId="51" fillId="3" borderId="98" xfId="6" applyFont="1" applyFill="1" applyBorder="1" applyAlignment="1" applyProtection="1">
      <alignment horizontal="center" vertical="center" wrapText="1"/>
      <protection hidden="1"/>
    </xf>
    <xf numFmtId="0" fontId="58" fillId="3" borderId="99" xfId="6" applyFont="1" applyFill="1" applyBorder="1" applyAlignment="1" applyProtection="1">
      <alignment horizontal="center" vertical="center" shrinkToFit="1"/>
      <protection hidden="1"/>
    </xf>
    <xf numFmtId="0" fontId="55" fillId="0" borderId="102" xfId="6" applyFont="1" applyBorder="1" applyAlignment="1" applyProtection="1">
      <alignment horizontal="center" vertical="center"/>
      <protection hidden="1"/>
    </xf>
    <xf numFmtId="0" fontId="55" fillId="0" borderId="94" xfId="6" applyFont="1" applyBorder="1" applyAlignment="1" applyProtection="1">
      <alignment horizontal="center" vertical="center"/>
      <protection hidden="1"/>
    </xf>
    <xf numFmtId="0" fontId="56" fillId="0" borderId="100" xfId="6" applyFont="1" applyBorder="1" applyAlignment="1" applyProtection="1">
      <alignment horizontal="center" vertical="center" wrapText="1"/>
      <protection locked="0" hidden="1"/>
    </xf>
    <xf numFmtId="0" fontId="56" fillId="0" borderId="101" xfId="6" applyFont="1" applyBorder="1" applyAlignment="1" applyProtection="1">
      <alignment horizontal="center" vertical="center" wrapText="1"/>
      <protection locked="0" hidden="1"/>
    </xf>
    <xf numFmtId="0" fontId="56" fillId="0" borderId="102" xfId="6" applyFont="1" applyBorder="1" applyAlignment="1" applyProtection="1">
      <alignment horizontal="center" vertical="center" wrapText="1"/>
      <protection locked="0" hidden="1"/>
    </xf>
    <xf numFmtId="0" fontId="56" fillId="0" borderId="5" xfId="6" applyFont="1" applyBorder="1" applyAlignment="1" applyProtection="1">
      <alignment horizontal="center" vertical="center" wrapText="1"/>
      <protection locked="0" hidden="1"/>
    </xf>
    <xf numFmtId="0" fontId="56" fillId="0" borderId="0" xfId="6" applyFont="1" applyAlignment="1" applyProtection="1">
      <alignment horizontal="center" vertical="center" wrapText="1"/>
      <protection locked="0" hidden="1"/>
    </xf>
    <xf numFmtId="0" fontId="56" fillId="0" borderId="94" xfId="6" applyFont="1" applyBorder="1" applyAlignment="1" applyProtection="1">
      <alignment horizontal="center" vertical="center" wrapText="1"/>
      <protection locked="0" hidden="1"/>
    </xf>
    <xf numFmtId="0" fontId="51" fillId="3" borderId="95" xfId="6" applyFont="1" applyFill="1" applyBorder="1" applyAlignment="1" applyProtection="1">
      <alignment horizontal="center" vertical="center"/>
      <protection hidden="1"/>
    </xf>
    <xf numFmtId="0" fontId="51" fillId="3" borderId="34" xfId="6" applyFont="1" applyFill="1" applyBorder="1" applyAlignment="1" applyProtection="1">
      <alignment horizontal="center" vertical="center"/>
      <protection hidden="1"/>
    </xf>
    <xf numFmtId="0" fontId="51" fillId="3" borderId="35" xfId="6" applyFont="1" applyFill="1" applyBorder="1" applyAlignment="1" applyProtection="1">
      <alignment horizontal="center" vertical="center"/>
      <protection hidden="1"/>
    </xf>
    <xf numFmtId="0" fontId="51" fillId="3" borderId="97" xfId="6" applyFont="1" applyFill="1" applyBorder="1" applyAlignment="1" applyProtection="1">
      <alignment horizontal="center" vertical="center"/>
      <protection hidden="1"/>
    </xf>
    <xf numFmtId="0" fontId="51" fillId="3" borderId="92" xfId="6" applyFont="1" applyFill="1" applyBorder="1" applyAlignment="1" applyProtection="1">
      <alignment horizontal="center" vertical="center"/>
      <protection hidden="1"/>
    </xf>
    <xf numFmtId="0" fontId="51" fillId="3" borderId="98" xfId="6" applyFont="1" applyFill="1" applyBorder="1" applyAlignment="1" applyProtection="1">
      <alignment horizontal="center" vertical="center"/>
      <protection hidden="1"/>
    </xf>
    <xf numFmtId="0" fontId="51" fillId="3" borderId="29" xfId="6" applyFont="1" applyFill="1" applyBorder="1" applyAlignment="1" applyProtection="1">
      <alignment horizontal="center" vertical="center"/>
      <protection hidden="1"/>
    </xf>
    <xf numFmtId="0" fontId="58" fillId="3" borderId="99" xfId="6" applyFont="1" applyFill="1" applyBorder="1" applyAlignment="1" applyProtection="1">
      <alignment horizontal="center" vertical="center" wrapText="1" shrinkToFit="1"/>
      <protection hidden="1"/>
    </xf>
    <xf numFmtId="0" fontId="55" fillId="0" borderId="108" xfId="6" applyFont="1" applyBorder="1" applyAlignment="1" applyProtection="1">
      <alignment horizontal="center" vertical="center"/>
      <protection locked="0" hidden="1"/>
    </xf>
    <xf numFmtId="0" fontId="55" fillId="0" borderId="109" xfId="6" applyFont="1" applyBorder="1" applyAlignment="1" applyProtection="1">
      <alignment horizontal="center" vertical="center"/>
      <protection locked="0" hidden="1"/>
    </xf>
    <xf numFmtId="177" fontId="56" fillId="0" borderId="108" xfId="6" applyNumberFormat="1" applyFont="1" applyBorder="1" applyAlignment="1" applyProtection="1">
      <alignment horizontal="center" vertical="center"/>
      <protection locked="0" hidden="1"/>
    </xf>
    <xf numFmtId="177" fontId="56" fillId="0" borderId="109" xfId="6" applyNumberFormat="1" applyFont="1" applyBorder="1" applyAlignment="1" applyProtection="1">
      <alignment horizontal="center" vertical="center"/>
      <protection locked="0" hidden="1"/>
    </xf>
    <xf numFmtId="0" fontId="55" fillId="0" borderId="103" xfId="6" applyFont="1" applyBorder="1" applyAlignment="1" applyProtection="1">
      <alignment horizontal="center" vertical="center"/>
      <protection locked="0" hidden="1"/>
    </xf>
    <xf numFmtId="0" fontId="55" fillId="0" borderId="105" xfId="6" applyFont="1" applyBorder="1" applyAlignment="1" applyProtection="1">
      <alignment horizontal="center" vertical="center"/>
      <protection locked="0" hidden="1"/>
    </xf>
    <xf numFmtId="177" fontId="56" fillId="0" borderId="103" xfId="6" applyNumberFormat="1" applyFont="1" applyBorder="1" applyAlignment="1" applyProtection="1">
      <alignment horizontal="center" vertical="center"/>
      <protection locked="0" hidden="1"/>
    </xf>
    <xf numFmtId="177" fontId="56" fillId="0" borderId="105" xfId="6" applyNumberFormat="1" applyFont="1" applyBorder="1" applyAlignment="1" applyProtection="1">
      <alignment horizontal="center" vertical="center"/>
      <protection locked="0" hidden="1"/>
    </xf>
    <xf numFmtId="177" fontId="56" fillId="0" borderId="100" xfId="6" applyNumberFormat="1" applyFont="1" applyBorder="1" applyAlignment="1" applyProtection="1">
      <alignment horizontal="center" vertical="center" wrapText="1"/>
      <protection locked="0" hidden="1"/>
    </xf>
    <xf numFmtId="177" fontId="56" fillId="0" borderId="101" xfId="6" applyNumberFormat="1" applyFont="1" applyBorder="1" applyAlignment="1" applyProtection="1">
      <alignment horizontal="center" vertical="center" wrapText="1"/>
      <protection locked="0" hidden="1"/>
    </xf>
    <xf numFmtId="177" fontId="56" fillId="0" borderId="102" xfId="6" applyNumberFormat="1" applyFont="1" applyBorder="1" applyAlignment="1" applyProtection="1">
      <alignment horizontal="center" vertical="center" wrapText="1"/>
      <protection locked="0" hidden="1"/>
    </xf>
    <xf numFmtId="177" fontId="56" fillId="0" borderId="5" xfId="6" applyNumberFormat="1" applyFont="1" applyBorder="1" applyAlignment="1" applyProtection="1">
      <alignment horizontal="center" vertical="center" wrapText="1"/>
      <protection locked="0" hidden="1"/>
    </xf>
    <xf numFmtId="177" fontId="56" fillId="0" borderId="0" xfId="6" applyNumberFormat="1" applyFont="1" applyAlignment="1" applyProtection="1">
      <alignment horizontal="center" vertical="center" wrapText="1"/>
      <protection locked="0" hidden="1"/>
    </xf>
    <xf numFmtId="177" fontId="56" fillId="0" borderId="94" xfId="6" applyNumberFormat="1" applyFont="1" applyBorder="1" applyAlignment="1" applyProtection="1">
      <alignment horizontal="center" vertical="center" wrapText="1"/>
      <protection locked="0" hidden="1"/>
    </xf>
    <xf numFmtId="0" fontId="56" fillId="0" borderId="108" xfId="6" applyFont="1" applyBorder="1" applyAlignment="1" applyProtection="1">
      <alignment horizontal="center" vertical="center" wrapText="1"/>
      <protection locked="0" hidden="1"/>
    </xf>
    <xf numFmtId="0" fontId="56" fillId="0" borderId="48" xfId="6" applyFont="1" applyBorder="1" applyAlignment="1" applyProtection="1">
      <alignment horizontal="center" vertical="center" wrapText="1"/>
      <protection locked="0" hidden="1"/>
    </xf>
    <xf numFmtId="0" fontId="56" fillId="0" borderId="109" xfId="6" applyFont="1" applyBorder="1" applyAlignment="1" applyProtection="1">
      <alignment horizontal="center" vertical="center" wrapText="1"/>
      <protection locked="0" hidden="1"/>
    </xf>
    <xf numFmtId="0" fontId="55" fillId="0" borderId="48" xfId="6" applyFont="1" applyBorder="1" applyAlignment="1" applyProtection="1">
      <alignment horizontal="center" vertical="center"/>
      <protection locked="0" hidden="1"/>
    </xf>
    <xf numFmtId="177" fontId="56" fillId="0" borderId="100" xfId="6" applyNumberFormat="1" applyFont="1" applyBorder="1" applyAlignment="1" applyProtection="1">
      <alignment horizontal="center" vertical="center"/>
      <protection locked="0" hidden="1"/>
    </xf>
    <xf numFmtId="177" fontId="56" fillId="0" borderId="101" xfId="6" applyNumberFormat="1" applyFont="1" applyBorder="1" applyAlignment="1" applyProtection="1">
      <alignment horizontal="center" vertical="center"/>
      <protection locked="0" hidden="1"/>
    </xf>
    <xf numFmtId="177" fontId="56" fillId="0" borderId="102" xfId="6" applyNumberFormat="1" applyFont="1" applyBorder="1" applyAlignment="1" applyProtection="1">
      <alignment horizontal="center" vertical="center"/>
      <protection locked="0" hidden="1"/>
    </xf>
    <xf numFmtId="177" fontId="56" fillId="0" borderId="5" xfId="6" applyNumberFormat="1" applyFont="1" applyBorder="1" applyAlignment="1" applyProtection="1">
      <alignment horizontal="center" vertical="center"/>
      <protection locked="0" hidden="1"/>
    </xf>
    <xf numFmtId="177" fontId="56" fillId="0" borderId="0" xfId="6" applyNumberFormat="1" applyFont="1" applyAlignment="1" applyProtection="1">
      <alignment horizontal="center" vertical="center"/>
      <protection locked="0" hidden="1"/>
    </xf>
    <xf numFmtId="177" fontId="56" fillId="0" borderId="94" xfId="6" applyNumberFormat="1" applyFont="1" applyBorder="1" applyAlignment="1" applyProtection="1">
      <alignment horizontal="center" vertical="center"/>
      <protection locked="0" hidden="1"/>
    </xf>
    <xf numFmtId="190" fontId="56" fillId="0" borderId="100" xfId="6" applyNumberFormat="1" applyFont="1" applyBorder="1" applyAlignment="1" applyProtection="1">
      <alignment horizontal="center" vertical="center"/>
      <protection locked="0" hidden="1"/>
    </xf>
    <xf numFmtId="190" fontId="56" fillId="0" borderId="101" xfId="6" applyNumberFormat="1" applyFont="1" applyBorder="1" applyAlignment="1" applyProtection="1">
      <alignment horizontal="center" vertical="center"/>
      <protection locked="0" hidden="1"/>
    </xf>
    <xf numFmtId="190" fontId="56" fillId="0" borderId="102" xfId="6" applyNumberFormat="1" applyFont="1" applyBorder="1" applyAlignment="1" applyProtection="1">
      <alignment horizontal="center" vertical="center"/>
      <protection locked="0" hidden="1"/>
    </xf>
    <xf numFmtId="190" fontId="56" fillId="0" borderId="5" xfId="6" applyNumberFormat="1" applyFont="1" applyBorder="1" applyAlignment="1" applyProtection="1">
      <alignment horizontal="center" vertical="center"/>
      <protection locked="0" hidden="1"/>
    </xf>
    <xf numFmtId="190" fontId="56" fillId="0" borderId="0" xfId="6" applyNumberFormat="1" applyFont="1" applyAlignment="1" applyProtection="1">
      <alignment horizontal="center" vertical="center"/>
      <protection locked="0" hidden="1"/>
    </xf>
    <xf numFmtId="190" fontId="56" fillId="0" borderId="94" xfId="6" applyNumberFormat="1" applyFont="1" applyBorder="1" applyAlignment="1" applyProtection="1">
      <alignment horizontal="center" vertical="center"/>
      <protection locked="0" hidden="1"/>
    </xf>
    <xf numFmtId="193" fontId="55" fillId="0" borderId="100" xfId="6" applyNumberFormat="1" applyFont="1" applyBorder="1" applyAlignment="1" applyProtection="1">
      <alignment horizontal="center" vertical="center"/>
      <protection locked="0" hidden="1"/>
    </xf>
    <xf numFmtId="193" fontId="55" fillId="0" borderId="101" xfId="6" applyNumberFormat="1" applyFont="1" applyBorder="1" applyAlignment="1" applyProtection="1">
      <alignment horizontal="center" vertical="center"/>
      <protection locked="0" hidden="1"/>
    </xf>
    <xf numFmtId="193" fontId="55" fillId="0" borderId="5" xfId="6" applyNumberFormat="1" applyFont="1" applyBorder="1" applyAlignment="1" applyProtection="1">
      <alignment horizontal="center" vertical="center"/>
      <protection locked="0" hidden="1"/>
    </xf>
    <xf numFmtId="193" fontId="55" fillId="0" borderId="0" xfId="6" applyNumberFormat="1" applyFont="1" applyAlignment="1" applyProtection="1">
      <alignment horizontal="center" vertical="center"/>
      <protection locked="0" hidden="1"/>
    </xf>
    <xf numFmtId="0" fontId="56" fillId="0" borderId="0" xfId="6" applyFont="1" applyAlignment="1">
      <alignment horizontal="center" vertical="center"/>
    </xf>
    <xf numFmtId="0" fontId="56" fillId="0" borderId="94" xfId="6" applyFont="1" applyBorder="1" applyAlignment="1">
      <alignment horizontal="center" vertical="center"/>
    </xf>
    <xf numFmtId="192" fontId="56" fillId="0" borderId="100" xfId="6" applyNumberFormat="1" applyFont="1" applyBorder="1" applyAlignment="1" applyProtection="1">
      <alignment horizontal="center" vertical="center"/>
      <protection hidden="1"/>
    </xf>
    <xf numFmtId="192" fontId="56" fillId="0" borderId="101" xfId="6" applyNumberFormat="1" applyFont="1" applyBorder="1" applyAlignment="1" applyProtection="1">
      <alignment horizontal="center" vertical="center"/>
      <protection hidden="1"/>
    </xf>
    <xf numFmtId="192" fontId="56" fillId="0" borderId="102" xfId="6" applyNumberFormat="1" applyFont="1" applyBorder="1" applyAlignment="1" applyProtection="1">
      <alignment horizontal="center" vertical="center"/>
      <protection hidden="1"/>
    </xf>
    <xf numFmtId="192" fontId="56" fillId="0" borderId="5" xfId="6" applyNumberFormat="1" applyFont="1" applyBorder="1" applyAlignment="1" applyProtection="1">
      <alignment horizontal="center" vertical="center"/>
      <protection hidden="1"/>
    </xf>
    <xf numFmtId="192" fontId="56" fillId="0" borderId="0" xfId="6" applyNumberFormat="1" applyFont="1" applyAlignment="1" applyProtection="1">
      <alignment horizontal="center" vertical="center"/>
      <protection hidden="1"/>
    </xf>
    <xf numFmtId="192" fontId="56" fillId="0" borderId="94" xfId="6" applyNumberFormat="1" applyFont="1" applyBorder="1" applyAlignment="1" applyProtection="1">
      <alignment horizontal="center" vertical="center"/>
      <protection hidden="1"/>
    </xf>
    <xf numFmtId="0" fontId="56" fillId="0" borderId="100" xfId="6" applyFont="1" applyBorder="1" applyAlignment="1" applyProtection="1">
      <alignment horizontal="left" vertical="center" wrapText="1" indent="1" shrinkToFit="1"/>
      <protection locked="0" hidden="1"/>
    </xf>
    <xf numFmtId="0" fontId="56" fillId="0" borderId="101" xfId="6" applyFont="1" applyBorder="1" applyAlignment="1" applyProtection="1">
      <alignment horizontal="left" vertical="center" wrapText="1" indent="1" shrinkToFit="1"/>
      <protection locked="0" hidden="1"/>
    </xf>
    <xf numFmtId="0" fontId="56" fillId="0" borderId="102" xfId="6" applyFont="1" applyBorder="1" applyAlignment="1" applyProtection="1">
      <alignment horizontal="left" vertical="center" wrapText="1" indent="1" shrinkToFit="1"/>
      <protection locked="0" hidden="1"/>
    </xf>
    <xf numFmtId="0" fontId="56" fillId="0" borderId="5" xfId="6" applyFont="1" applyBorder="1" applyAlignment="1" applyProtection="1">
      <alignment horizontal="left" vertical="center" wrapText="1" indent="1" shrinkToFit="1"/>
      <protection locked="0" hidden="1"/>
    </xf>
    <xf numFmtId="0" fontId="56" fillId="0" borderId="0" xfId="6" applyFont="1" applyAlignment="1" applyProtection="1">
      <alignment horizontal="left" vertical="center" wrapText="1" indent="1" shrinkToFit="1"/>
      <protection locked="0" hidden="1"/>
    </xf>
    <xf numFmtId="0" fontId="56" fillId="0" borderId="94" xfId="6" applyFont="1" applyBorder="1" applyAlignment="1" applyProtection="1">
      <alignment horizontal="left" vertical="center" wrapText="1" indent="1" shrinkToFit="1"/>
      <protection locked="0" hidden="1"/>
    </xf>
    <xf numFmtId="0" fontId="56" fillId="0" borderId="103" xfId="6" applyFont="1" applyBorder="1" applyAlignment="1" applyProtection="1">
      <alignment horizontal="center" vertical="center" wrapText="1"/>
      <protection locked="0" hidden="1"/>
    </xf>
    <xf numFmtId="0" fontId="56" fillId="0" borderId="104" xfId="6" applyFont="1" applyBorder="1" applyAlignment="1" applyProtection="1">
      <alignment horizontal="center" vertical="center" wrapText="1"/>
      <protection locked="0" hidden="1"/>
    </xf>
    <xf numFmtId="0" fontId="56" fillId="0" borderId="105" xfId="6" applyFont="1" applyBorder="1" applyAlignment="1" applyProtection="1">
      <alignment horizontal="center" vertical="center" wrapText="1"/>
      <protection locked="0" hidden="1"/>
    </xf>
    <xf numFmtId="0" fontId="55" fillId="0" borderId="104" xfId="6" applyFont="1" applyBorder="1" applyAlignment="1" applyProtection="1">
      <alignment horizontal="center" vertical="center"/>
      <protection locked="0" hidden="1"/>
    </xf>
    <xf numFmtId="0" fontId="58" fillId="13" borderId="23" xfId="6" applyFont="1" applyFill="1" applyBorder="1" applyAlignment="1">
      <alignment horizontal="center" vertical="center" shrinkToFit="1"/>
    </xf>
    <xf numFmtId="0" fontId="58" fillId="13" borderId="24" xfId="6" applyFont="1" applyFill="1" applyBorder="1" applyAlignment="1">
      <alignment horizontal="center" vertical="center" shrinkToFit="1"/>
    </xf>
    <xf numFmtId="0" fontId="58" fillId="13" borderId="67" xfId="6" applyFont="1" applyFill="1" applyBorder="1" applyAlignment="1">
      <alignment horizontal="center" vertical="center" shrinkToFit="1"/>
    </xf>
    <xf numFmtId="0" fontId="58" fillId="13" borderId="29" xfId="6" applyFont="1" applyFill="1" applyBorder="1" applyAlignment="1">
      <alignment horizontal="center" vertical="center" shrinkToFit="1"/>
    </xf>
    <xf numFmtId="0" fontId="58" fillId="13" borderId="29" xfId="6" applyFont="1" applyFill="1" applyBorder="1" applyAlignment="1">
      <alignment horizontal="center" vertical="center" wrapText="1" shrinkToFit="1"/>
    </xf>
    <xf numFmtId="0" fontId="58" fillId="13" borderId="67" xfId="6" applyFont="1" applyFill="1" applyBorder="1" applyAlignment="1">
      <alignment horizontal="center" vertical="center" wrapText="1" shrinkToFit="1"/>
    </xf>
    <xf numFmtId="0" fontId="55" fillId="14" borderId="35" xfId="6" applyFont="1" applyFill="1" applyBorder="1" applyAlignment="1" applyProtection="1">
      <alignment horizontal="center" vertical="center"/>
      <protection hidden="1"/>
    </xf>
    <xf numFmtId="0" fontId="55" fillId="14" borderId="28" xfId="6" applyFont="1" applyFill="1" applyBorder="1" applyAlignment="1" applyProtection="1">
      <alignment horizontal="center" vertical="center"/>
      <protection hidden="1"/>
    </xf>
    <xf numFmtId="0" fontId="56" fillId="14" borderId="95" xfId="6" applyFont="1" applyFill="1" applyBorder="1" applyAlignment="1" applyProtection="1">
      <alignment horizontal="center" vertical="center" wrapText="1"/>
      <protection locked="0" hidden="1"/>
    </xf>
    <xf numFmtId="0" fontId="56" fillId="14" borderId="34" xfId="6" applyFont="1" applyFill="1" applyBorder="1" applyAlignment="1" applyProtection="1">
      <alignment horizontal="center" vertical="center" wrapText="1"/>
      <protection locked="0" hidden="1"/>
    </xf>
    <xf numFmtId="0" fontId="56" fillId="14" borderId="35" xfId="6" applyFont="1" applyFill="1" applyBorder="1" applyAlignment="1" applyProtection="1">
      <alignment horizontal="center" vertical="center" wrapText="1"/>
      <protection locked="0" hidden="1"/>
    </xf>
    <xf numFmtId="0" fontId="56" fillId="14" borderId="27" xfId="6" applyFont="1" applyFill="1" applyBorder="1" applyAlignment="1" applyProtection="1">
      <alignment horizontal="center" vertical="center" wrapText="1"/>
      <protection locked="0" hidden="1"/>
    </xf>
    <xf numFmtId="0" fontId="56" fillId="14" borderId="25" xfId="6" applyFont="1" applyFill="1" applyBorder="1" applyAlignment="1" applyProtection="1">
      <alignment horizontal="center" vertical="center" wrapText="1"/>
      <protection locked="0" hidden="1"/>
    </xf>
    <xf numFmtId="0" fontId="56" fillId="14" borderId="28" xfId="6" applyFont="1" applyFill="1" applyBorder="1" applyAlignment="1" applyProtection="1">
      <alignment horizontal="center" vertical="center" wrapText="1"/>
      <protection locked="0" hidden="1"/>
    </xf>
    <xf numFmtId="0" fontId="56" fillId="14" borderId="60" xfId="6" applyFont="1" applyFill="1" applyBorder="1" applyAlignment="1" applyProtection="1">
      <alignment horizontal="center" vertical="center" wrapText="1"/>
      <protection locked="0" hidden="1"/>
    </xf>
    <xf numFmtId="0" fontId="56" fillId="14" borderId="96" xfId="6" applyFont="1" applyFill="1" applyBorder="1" applyAlignment="1" applyProtection="1">
      <alignment horizontal="center" vertical="center" wrapText="1"/>
      <protection locked="0" hidden="1"/>
    </xf>
    <xf numFmtId="0" fontId="56" fillId="14" borderId="61" xfId="6" applyFont="1" applyFill="1" applyBorder="1" applyAlignment="1" applyProtection="1">
      <alignment horizontal="center" vertical="center" wrapText="1"/>
      <protection locked="0" hidden="1"/>
    </xf>
    <xf numFmtId="0" fontId="55" fillId="14" borderId="60" xfId="6" applyFont="1" applyFill="1" applyBorder="1" applyAlignment="1" applyProtection="1">
      <alignment horizontal="center" vertical="center"/>
      <protection locked="0" hidden="1"/>
    </xf>
    <xf numFmtId="0" fontId="55" fillId="14" borderId="96" xfId="6" applyFont="1" applyFill="1" applyBorder="1" applyAlignment="1" applyProtection="1">
      <alignment horizontal="center" vertical="center"/>
      <protection locked="0" hidden="1"/>
    </xf>
    <xf numFmtId="0" fontId="55" fillId="14" borderId="61" xfId="6" applyFont="1" applyFill="1" applyBorder="1" applyAlignment="1" applyProtection="1">
      <alignment horizontal="center" vertical="center"/>
      <protection locked="0" hidden="1"/>
    </xf>
    <xf numFmtId="0" fontId="55" fillId="14" borderId="56" xfId="6" applyFont="1" applyFill="1" applyBorder="1" applyAlignment="1" applyProtection="1">
      <alignment horizontal="center" vertical="center"/>
      <protection locked="0" hidden="1"/>
    </xf>
    <xf numFmtId="0" fontId="55" fillId="14" borderId="57" xfId="6" applyFont="1" applyFill="1" applyBorder="1" applyAlignment="1" applyProtection="1">
      <alignment horizontal="center" vertical="center"/>
      <protection locked="0" hidden="1"/>
    </xf>
    <xf numFmtId="0" fontId="55" fillId="14" borderId="58" xfId="6" applyFont="1" applyFill="1" applyBorder="1" applyAlignment="1" applyProtection="1">
      <alignment horizontal="center" vertical="center"/>
      <protection locked="0" hidden="1"/>
    </xf>
    <xf numFmtId="177" fontId="56" fillId="14" borderId="56" xfId="6" applyNumberFormat="1" applyFont="1" applyFill="1" applyBorder="1" applyAlignment="1" applyProtection="1">
      <alignment horizontal="center" vertical="center"/>
      <protection locked="0" hidden="1"/>
    </xf>
    <xf numFmtId="177" fontId="56" fillId="14" borderId="58" xfId="6" applyNumberFormat="1" applyFont="1" applyFill="1" applyBorder="1" applyAlignment="1" applyProtection="1">
      <alignment horizontal="center" vertical="center"/>
      <protection locked="0" hidden="1"/>
    </xf>
    <xf numFmtId="177" fontId="56" fillId="14" borderId="95" xfId="6" applyNumberFormat="1" applyFont="1" applyFill="1" applyBorder="1" applyAlignment="1" applyProtection="1">
      <alignment horizontal="center" vertical="center" wrapText="1"/>
      <protection locked="0" hidden="1"/>
    </xf>
    <xf numFmtId="177" fontId="56" fillId="14" borderId="34" xfId="6" applyNumberFormat="1" applyFont="1" applyFill="1" applyBorder="1" applyAlignment="1" applyProtection="1">
      <alignment horizontal="center" vertical="center" wrapText="1"/>
      <protection locked="0" hidden="1"/>
    </xf>
    <xf numFmtId="177" fontId="56" fillId="14" borderId="35" xfId="6" applyNumberFormat="1" applyFont="1" applyFill="1" applyBorder="1" applyAlignment="1" applyProtection="1">
      <alignment horizontal="center" vertical="center" wrapText="1"/>
      <protection locked="0" hidden="1"/>
    </xf>
    <xf numFmtId="177" fontId="56" fillId="14" borderId="27" xfId="6" applyNumberFormat="1" applyFont="1" applyFill="1" applyBorder="1" applyAlignment="1" applyProtection="1">
      <alignment horizontal="center" vertical="center" wrapText="1"/>
      <protection locked="0" hidden="1"/>
    </xf>
    <xf numFmtId="177" fontId="56" fillId="14" borderId="25" xfId="6" applyNumberFormat="1" applyFont="1" applyFill="1" applyBorder="1" applyAlignment="1" applyProtection="1">
      <alignment horizontal="center" vertical="center" wrapText="1"/>
      <protection locked="0" hidden="1"/>
    </xf>
    <xf numFmtId="177" fontId="56" fillId="14" borderId="28" xfId="6" applyNumberFormat="1" applyFont="1" applyFill="1" applyBorder="1" applyAlignment="1" applyProtection="1">
      <alignment horizontal="center" vertical="center" wrapText="1"/>
      <protection locked="0" hidden="1"/>
    </xf>
    <xf numFmtId="177" fontId="56" fillId="14" borderId="60" xfId="6" applyNumberFormat="1" applyFont="1" applyFill="1" applyBorder="1" applyAlignment="1" applyProtection="1">
      <alignment horizontal="center" vertical="center"/>
      <protection locked="0" hidden="1"/>
    </xf>
    <xf numFmtId="177" fontId="56" fillId="14" borderId="61" xfId="6" applyNumberFormat="1" applyFont="1" applyFill="1" applyBorder="1" applyAlignment="1" applyProtection="1">
      <alignment horizontal="center" vertical="center"/>
      <protection locked="0" hidden="1"/>
    </xf>
    <xf numFmtId="0" fontId="56" fillId="14" borderId="56" xfId="6" applyFont="1" applyFill="1" applyBorder="1" applyAlignment="1" applyProtection="1">
      <alignment horizontal="center" vertical="center" wrapText="1"/>
      <protection locked="0" hidden="1"/>
    </xf>
    <xf numFmtId="0" fontId="56" fillId="14" borderId="57" xfId="6" applyFont="1" applyFill="1" applyBorder="1" applyAlignment="1" applyProtection="1">
      <alignment horizontal="center" vertical="center" wrapText="1"/>
      <protection locked="0" hidden="1"/>
    </xf>
    <xf numFmtId="0" fontId="56" fillId="14" borderId="58" xfId="6" applyFont="1" applyFill="1" applyBorder="1" applyAlignment="1" applyProtection="1">
      <alignment horizontal="center" vertical="center" wrapText="1"/>
      <protection locked="0" hidden="1"/>
    </xf>
    <xf numFmtId="192" fontId="56" fillId="0" borderId="95" xfId="6" applyNumberFormat="1" applyFont="1" applyBorder="1" applyAlignment="1" applyProtection="1">
      <alignment horizontal="center" vertical="center"/>
      <protection hidden="1"/>
    </xf>
    <xf numFmtId="192" fontId="56" fillId="0" borderId="34" xfId="6" applyNumberFormat="1" applyFont="1" applyBorder="1" applyAlignment="1" applyProtection="1">
      <alignment horizontal="center" vertical="center"/>
      <protection hidden="1"/>
    </xf>
    <xf numFmtId="192" fontId="56" fillId="0" borderId="35" xfId="6" applyNumberFormat="1" applyFont="1" applyBorder="1" applyAlignment="1" applyProtection="1">
      <alignment horizontal="center" vertical="center"/>
      <protection hidden="1"/>
    </xf>
    <xf numFmtId="192" fontId="56" fillId="0" borderId="27" xfId="6" applyNumberFormat="1" applyFont="1" applyBorder="1" applyAlignment="1" applyProtection="1">
      <alignment horizontal="center" vertical="center"/>
      <protection hidden="1"/>
    </xf>
    <xf numFmtId="192" fontId="56" fillId="0" borderId="25" xfId="6" applyNumberFormat="1" applyFont="1" applyBorder="1" applyAlignment="1" applyProtection="1">
      <alignment horizontal="center" vertical="center"/>
      <protection hidden="1"/>
    </xf>
    <xf numFmtId="192" fontId="56" fillId="0" borderId="28" xfId="6" applyNumberFormat="1" applyFont="1" applyBorder="1" applyAlignment="1" applyProtection="1">
      <alignment horizontal="center" vertical="center"/>
      <protection hidden="1"/>
    </xf>
    <xf numFmtId="0" fontId="56" fillId="0" borderId="95" xfId="6" applyFont="1" applyBorder="1" applyAlignment="1" applyProtection="1">
      <alignment horizontal="left" vertical="center" wrapText="1" indent="1" shrinkToFit="1"/>
      <protection locked="0" hidden="1"/>
    </xf>
    <xf numFmtId="0" fontId="56" fillId="0" borderId="34" xfId="6" applyFont="1" applyBorder="1" applyAlignment="1" applyProtection="1">
      <alignment horizontal="left" vertical="center" wrapText="1" indent="1" shrinkToFit="1"/>
      <protection locked="0" hidden="1"/>
    </xf>
    <xf numFmtId="0" fontId="56" fillId="0" borderId="35" xfId="6" applyFont="1" applyBorder="1" applyAlignment="1" applyProtection="1">
      <alignment horizontal="left" vertical="center" wrapText="1" indent="1" shrinkToFit="1"/>
      <protection locked="0" hidden="1"/>
    </xf>
    <xf numFmtId="0" fontId="56" fillId="0" borderId="27" xfId="6" applyFont="1" applyBorder="1" applyAlignment="1" applyProtection="1">
      <alignment horizontal="left" vertical="center" wrapText="1" indent="1" shrinkToFit="1"/>
      <protection locked="0" hidden="1"/>
    </xf>
    <xf numFmtId="0" fontId="56" fillId="0" borderId="25" xfId="6" applyFont="1" applyBorder="1" applyAlignment="1" applyProtection="1">
      <alignment horizontal="left" vertical="center" wrapText="1" indent="1" shrinkToFit="1"/>
      <protection locked="0" hidden="1"/>
    </xf>
    <xf numFmtId="0" fontId="56" fillId="0" borderId="28" xfId="6" applyFont="1" applyBorder="1" applyAlignment="1" applyProtection="1">
      <alignment horizontal="left" vertical="center" wrapText="1" indent="1" shrinkToFit="1"/>
      <protection locked="0" hidden="1"/>
    </xf>
    <xf numFmtId="0" fontId="56" fillId="0" borderId="56" xfId="6" applyFont="1" applyBorder="1" applyAlignment="1" applyProtection="1">
      <alignment horizontal="center" vertical="center" wrapText="1"/>
      <protection locked="0" hidden="1"/>
    </xf>
    <xf numFmtId="0" fontId="56" fillId="0" borderId="57" xfId="6" applyFont="1" applyBorder="1" applyAlignment="1" applyProtection="1">
      <alignment horizontal="center" vertical="center" wrapText="1"/>
      <protection locked="0" hidden="1"/>
    </xf>
    <xf numFmtId="0" fontId="56" fillId="0" borderId="58" xfId="6" applyFont="1" applyBorder="1" applyAlignment="1" applyProtection="1">
      <alignment horizontal="center" vertical="center" wrapText="1"/>
      <protection locked="0" hidden="1"/>
    </xf>
    <xf numFmtId="177" fontId="56" fillId="14" borderId="95" xfId="6" applyNumberFormat="1" applyFont="1" applyFill="1" applyBorder="1" applyAlignment="1" applyProtection="1">
      <alignment horizontal="center" vertical="center"/>
      <protection locked="0" hidden="1"/>
    </xf>
    <xf numFmtId="177" fontId="56" fillId="14" borderId="34" xfId="6" applyNumberFormat="1" applyFont="1" applyFill="1" applyBorder="1" applyAlignment="1" applyProtection="1">
      <alignment horizontal="center" vertical="center"/>
      <protection locked="0" hidden="1"/>
    </xf>
    <xf numFmtId="177" fontId="56" fillId="14" borderId="35" xfId="6" applyNumberFormat="1" applyFont="1" applyFill="1" applyBorder="1" applyAlignment="1" applyProtection="1">
      <alignment horizontal="center" vertical="center"/>
      <protection locked="0" hidden="1"/>
    </xf>
    <xf numFmtId="177" fontId="56" fillId="14" borderId="27" xfId="6" applyNumberFormat="1" applyFont="1" applyFill="1" applyBorder="1" applyAlignment="1" applyProtection="1">
      <alignment horizontal="center" vertical="center"/>
      <protection locked="0" hidden="1"/>
    </xf>
    <xf numFmtId="177" fontId="56" fillId="14" borderId="25" xfId="6" applyNumberFormat="1" applyFont="1" applyFill="1" applyBorder="1" applyAlignment="1" applyProtection="1">
      <alignment horizontal="center" vertical="center"/>
      <protection locked="0" hidden="1"/>
    </xf>
    <xf numFmtId="177" fontId="56" fillId="14" borderId="28" xfId="6" applyNumberFormat="1" applyFont="1" applyFill="1" applyBorder="1" applyAlignment="1" applyProtection="1">
      <alignment horizontal="center" vertical="center"/>
      <protection locked="0" hidden="1"/>
    </xf>
    <xf numFmtId="190" fontId="56" fillId="14" borderId="95" xfId="6" applyNumberFormat="1" applyFont="1" applyFill="1" applyBorder="1" applyAlignment="1" applyProtection="1">
      <alignment horizontal="center" vertical="center"/>
      <protection locked="0" hidden="1"/>
    </xf>
    <xf numFmtId="190" fontId="56" fillId="14" borderId="34" xfId="6" applyNumberFormat="1" applyFont="1" applyFill="1" applyBorder="1" applyAlignment="1" applyProtection="1">
      <alignment horizontal="center" vertical="center"/>
      <protection locked="0" hidden="1"/>
    </xf>
    <xf numFmtId="190" fontId="56" fillId="14" borderId="35" xfId="6" applyNumberFormat="1" applyFont="1" applyFill="1" applyBorder="1" applyAlignment="1" applyProtection="1">
      <alignment horizontal="center" vertical="center"/>
      <protection locked="0" hidden="1"/>
    </xf>
    <xf numFmtId="190" fontId="56" fillId="14" borderId="27" xfId="6" applyNumberFormat="1" applyFont="1" applyFill="1" applyBorder="1" applyAlignment="1" applyProtection="1">
      <alignment horizontal="center" vertical="center"/>
      <protection locked="0" hidden="1"/>
    </xf>
    <xf numFmtId="190" fontId="56" fillId="14" borderId="25" xfId="6" applyNumberFormat="1" applyFont="1" applyFill="1" applyBorder="1" applyAlignment="1" applyProtection="1">
      <alignment horizontal="center" vertical="center"/>
      <protection locked="0" hidden="1"/>
    </xf>
    <xf numFmtId="190" fontId="56" fillId="14" borderId="28" xfId="6" applyNumberFormat="1" applyFont="1" applyFill="1" applyBorder="1" applyAlignment="1" applyProtection="1">
      <alignment horizontal="center" vertical="center"/>
      <protection locked="0" hidden="1"/>
    </xf>
    <xf numFmtId="193" fontId="55" fillId="14" borderId="95" xfId="6" applyNumberFormat="1" applyFont="1" applyFill="1" applyBorder="1" applyAlignment="1" applyProtection="1">
      <alignment horizontal="center" vertical="center"/>
      <protection locked="0" hidden="1"/>
    </xf>
    <xf numFmtId="193" fontId="55" fillId="14" borderId="34" xfId="6" applyNumberFormat="1" applyFont="1" applyFill="1" applyBorder="1" applyAlignment="1" applyProtection="1">
      <alignment horizontal="center" vertical="center"/>
      <protection locked="0" hidden="1"/>
    </xf>
    <xf numFmtId="193" fontId="55" fillId="14" borderId="27" xfId="6" applyNumberFormat="1" applyFont="1" applyFill="1" applyBorder="1" applyAlignment="1" applyProtection="1">
      <alignment horizontal="center" vertical="center"/>
      <protection locked="0" hidden="1"/>
    </xf>
    <xf numFmtId="193" fontId="55" fillId="14" borderId="25" xfId="6" applyNumberFormat="1" applyFont="1" applyFill="1" applyBorder="1" applyAlignment="1" applyProtection="1">
      <alignment horizontal="center" vertical="center"/>
      <protection locked="0" hidden="1"/>
    </xf>
    <xf numFmtId="192" fontId="56" fillId="14" borderId="95" xfId="6" applyNumberFormat="1" applyFont="1" applyFill="1" applyBorder="1" applyAlignment="1" applyProtection="1">
      <alignment horizontal="center" vertical="center"/>
      <protection hidden="1"/>
    </xf>
    <xf numFmtId="192" fontId="56" fillId="14" borderId="34" xfId="6" applyNumberFormat="1" applyFont="1" applyFill="1" applyBorder="1" applyAlignment="1" applyProtection="1">
      <alignment horizontal="center" vertical="center"/>
      <protection hidden="1"/>
    </xf>
    <xf numFmtId="192" fontId="56" fillId="14" borderId="35" xfId="6" applyNumberFormat="1" applyFont="1" applyFill="1" applyBorder="1" applyAlignment="1" applyProtection="1">
      <alignment horizontal="center" vertical="center"/>
      <protection hidden="1"/>
    </xf>
    <xf numFmtId="192" fontId="56" fillId="14" borderId="27" xfId="6" applyNumberFormat="1" applyFont="1" applyFill="1" applyBorder="1" applyAlignment="1" applyProtection="1">
      <alignment horizontal="center" vertical="center"/>
      <protection hidden="1"/>
    </xf>
    <xf numFmtId="192" fontId="56" fillId="14" borderId="25" xfId="6" applyNumberFormat="1" applyFont="1" applyFill="1" applyBorder="1" applyAlignment="1" applyProtection="1">
      <alignment horizontal="center" vertical="center"/>
      <protection hidden="1"/>
    </xf>
    <xf numFmtId="192" fontId="56" fillId="14" borderId="28" xfId="6" applyNumberFormat="1" applyFont="1" applyFill="1" applyBorder="1" applyAlignment="1" applyProtection="1">
      <alignment horizontal="center" vertical="center"/>
      <protection hidden="1"/>
    </xf>
    <xf numFmtId="0" fontId="56" fillId="14" borderId="95" xfId="6" applyFont="1" applyFill="1" applyBorder="1" applyAlignment="1" applyProtection="1">
      <alignment horizontal="left" vertical="center" wrapText="1" indent="1" shrinkToFit="1"/>
      <protection locked="0" hidden="1"/>
    </xf>
    <xf numFmtId="0" fontId="56" fillId="14" borderId="34" xfId="6" applyFont="1" applyFill="1" applyBorder="1" applyAlignment="1" applyProtection="1">
      <alignment horizontal="left" vertical="center" wrapText="1" indent="1" shrinkToFit="1"/>
      <protection locked="0" hidden="1"/>
    </xf>
    <xf numFmtId="0" fontId="56" fillId="14" borderId="35" xfId="6" applyFont="1" applyFill="1" applyBorder="1" applyAlignment="1" applyProtection="1">
      <alignment horizontal="left" vertical="center" wrapText="1" indent="1" shrinkToFit="1"/>
      <protection locked="0" hidden="1"/>
    </xf>
    <xf numFmtId="0" fontId="56" fillId="14" borderId="27" xfId="6" applyFont="1" applyFill="1" applyBorder="1" applyAlignment="1" applyProtection="1">
      <alignment horizontal="left" vertical="center" wrapText="1" indent="1" shrinkToFit="1"/>
      <protection locked="0" hidden="1"/>
    </xf>
    <xf numFmtId="0" fontId="56" fillId="14" borderId="25" xfId="6" applyFont="1" applyFill="1" applyBorder="1" applyAlignment="1" applyProtection="1">
      <alignment horizontal="left" vertical="center" wrapText="1" indent="1" shrinkToFit="1"/>
      <protection locked="0" hidden="1"/>
    </xf>
    <xf numFmtId="0" fontId="56" fillId="14" borderId="28" xfId="6" applyFont="1" applyFill="1" applyBorder="1" applyAlignment="1" applyProtection="1">
      <alignment horizontal="left" vertical="center" wrapText="1" indent="1" shrinkToFit="1"/>
      <protection locked="0" hidden="1"/>
    </xf>
    <xf numFmtId="177" fontId="56" fillId="0" borderId="95" xfId="6" applyNumberFormat="1" applyFont="1" applyBorder="1" applyAlignment="1" applyProtection="1">
      <alignment horizontal="center" vertical="center"/>
      <protection locked="0" hidden="1"/>
    </xf>
    <xf numFmtId="177" fontId="56" fillId="0" borderId="34" xfId="6" applyNumberFormat="1" applyFont="1" applyBorder="1" applyAlignment="1" applyProtection="1">
      <alignment horizontal="center" vertical="center"/>
      <protection locked="0" hidden="1"/>
    </xf>
    <xf numFmtId="177" fontId="56" fillId="0" borderId="35" xfId="6" applyNumberFormat="1" applyFont="1" applyBorder="1" applyAlignment="1" applyProtection="1">
      <alignment horizontal="center" vertical="center"/>
      <protection locked="0" hidden="1"/>
    </xf>
    <xf numFmtId="177" fontId="56" fillId="0" borderId="27" xfId="6" applyNumberFormat="1" applyFont="1" applyBorder="1" applyAlignment="1" applyProtection="1">
      <alignment horizontal="center" vertical="center"/>
      <protection locked="0" hidden="1"/>
    </xf>
    <xf numFmtId="177" fontId="56" fillId="0" borderId="25" xfId="6" applyNumberFormat="1" applyFont="1" applyBorder="1" applyAlignment="1" applyProtection="1">
      <alignment horizontal="center" vertical="center"/>
      <protection locked="0" hidden="1"/>
    </xf>
    <xf numFmtId="177" fontId="56" fillId="0" borderId="28" xfId="6" applyNumberFormat="1" applyFont="1" applyBorder="1" applyAlignment="1" applyProtection="1">
      <alignment horizontal="center" vertical="center"/>
      <protection locked="0" hidden="1"/>
    </xf>
    <xf numFmtId="190" fontId="56" fillId="0" borderId="95" xfId="6" applyNumberFormat="1" applyFont="1" applyBorder="1" applyAlignment="1" applyProtection="1">
      <alignment horizontal="center" vertical="center"/>
      <protection locked="0" hidden="1"/>
    </xf>
    <xf numFmtId="190" fontId="56" fillId="0" borderId="34" xfId="6" applyNumberFormat="1" applyFont="1" applyBorder="1" applyAlignment="1" applyProtection="1">
      <alignment horizontal="center" vertical="center"/>
      <protection locked="0" hidden="1"/>
    </xf>
    <xf numFmtId="190" fontId="56" fillId="0" borderId="35" xfId="6" applyNumberFormat="1" applyFont="1" applyBorder="1" applyAlignment="1" applyProtection="1">
      <alignment horizontal="center" vertical="center"/>
      <protection locked="0" hidden="1"/>
    </xf>
    <xf numFmtId="190" fontId="56" fillId="0" borderId="27" xfId="6" applyNumberFormat="1" applyFont="1" applyBorder="1" applyAlignment="1" applyProtection="1">
      <alignment horizontal="center" vertical="center"/>
      <protection locked="0" hidden="1"/>
    </xf>
    <xf numFmtId="190" fontId="56" fillId="0" borderId="25" xfId="6" applyNumberFormat="1" applyFont="1" applyBorder="1" applyAlignment="1" applyProtection="1">
      <alignment horizontal="center" vertical="center"/>
      <protection locked="0" hidden="1"/>
    </xf>
    <xf numFmtId="190" fontId="56" fillId="0" borderId="28" xfId="6" applyNumberFormat="1" applyFont="1" applyBorder="1" applyAlignment="1" applyProtection="1">
      <alignment horizontal="center" vertical="center"/>
      <protection locked="0" hidden="1"/>
    </xf>
    <xf numFmtId="193" fontId="55" fillId="0" borderId="95" xfId="6" applyNumberFormat="1" applyFont="1" applyBorder="1" applyAlignment="1" applyProtection="1">
      <alignment horizontal="center" vertical="center"/>
      <protection locked="0" hidden="1"/>
    </xf>
    <xf numFmtId="193" fontId="55" fillId="0" borderId="34" xfId="6" applyNumberFormat="1" applyFont="1" applyBorder="1" applyAlignment="1" applyProtection="1">
      <alignment horizontal="center" vertical="center"/>
      <protection locked="0" hidden="1"/>
    </xf>
    <xf numFmtId="193" fontId="55" fillId="0" borderId="27" xfId="6" applyNumberFormat="1" applyFont="1" applyBorder="1" applyAlignment="1" applyProtection="1">
      <alignment horizontal="center" vertical="center"/>
      <protection locked="0" hidden="1"/>
    </xf>
    <xf numFmtId="193" fontId="55" fillId="0" borderId="25" xfId="6" applyNumberFormat="1" applyFont="1" applyBorder="1" applyAlignment="1" applyProtection="1">
      <alignment horizontal="center" vertical="center"/>
      <protection locked="0" hidden="1"/>
    </xf>
    <xf numFmtId="0" fontId="55" fillId="0" borderId="35" xfId="6" applyFont="1" applyBorder="1" applyAlignment="1" applyProtection="1">
      <alignment horizontal="center" vertical="center"/>
      <protection hidden="1"/>
    </xf>
    <xf numFmtId="0" fontId="55" fillId="0" borderId="28" xfId="6" applyFont="1" applyBorder="1" applyAlignment="1" applyProtection="1">
      <alignment horizontal="center" vertical="center"/>
      <protection hidden="1"/>
    </xf>
    <xf numFmtId="0" fontId="56" fillId="0" borderId="95" xfId="6" applyFont="1" applyBorder="1" applyAlignment="1" applyProtection="1">
      <alignment horizontal="center" vertical="center" wrapText="1"/>
      <protection locked="0" hidden="1"/>
    </xf>
    <xf numFmtId="0" fontId="56" fillId="0" borderId="34" xfId="6" applyFont="1" applyBorder="1" applyAlignment="1" applyProtection="1">
      <alignment horizontal="center" vertical="center" wrapText="1"/>
      <protection locked="0" hidden="1"/>
    </xf>
    <xf numFmtId="0" fontId="56" fillId="0" borderId="35" xfId="6" applyFont="1" applyBorder="1" applyAlignment="1" applyProtection="1">
      <alignment horizontal="center" vertical="center" wrapText="1"/>
      <protection locked="0" hidden="1"/>
    </xf>
    <xf numFmtId="0" fontId="56" fillId="0" borderId="27" xfId="6" applyFont="1" applyBorder="1" applyAlignment="1" applyProtection="1">
      <alignment horizontal="center" vertical="center" wrapText="1"/>
      <protection locked="0" hidden="1"/>
    </xf>
    <xf numFmtId="0" fontId="56" fillId="0" borderId="25" xfId="6" applyFont="1" applyBorder="1" applyAlignment="1" applyProtection="1">
      <alignment horizontal="center" vertical="center" wrapText="1"/>
      <protection locked="0" hidden="1"/>
    </xf>
    <xf numFmtId="0" fontId="56" fillId="0" borderId="28" xfId="6" applyFont="1" applyBorder="1" applyAlignment="1" applyProtection="1">
      <alignment horizontal="center" vertical="center" wrapText="1"/>
      <protection locked="0" hidden="1"/>
    </xf>
    <xf numFmtId="0" fontId="56" fillId="0" borderId="60" xfId="6" applyFont="1" applyBorder="1" applyAlignment="1" applyProtection="1">
      <alignment horizontal="center" vertical="center" wrapText="1"/>
      <protection locked="0" hidden="1"/>
    </xf>
    <xf numFmtId="0" fontId="56" fillId="0" borderId="96" xfId="6" applyFont="1" applyBorder="1" applyAlignment="1" applyProtection="1">
      <alignment horizontal="center" vertical="center" wrapText="1"/>
      <protection locked="0" hidden="1"/>
    </xf>
    <xf numFmtId="0" fontId="56" fillId="0" borderId="61" xfId="6" applyFont="1" applyBorder="1" applyAlignment="1" applyProtection="1">
      <alignment horizontal="center" vertical="center" wrapText="1"/>
      <protection locked="0" hidden="1"/>
    </xf>
    <xf numFmtId="0" fontId="55" fillId="0" borderId="60" xfId="6" applyFont="1" applyBorder="1" applyAlignment="1" applyProtection="1">
      <alignment horizontal="center" vertical="center"/>
      <protection locked="0" hidden="1"/>
    </xf>
    <xf numFmtId="0" fontId="55" fillId="0" borderId="96" xfId="6" applyFont="1" applyBorder="1" applyAlignment="1" applyProtection="1">
      <alignment horizontal="center" vertical="center"/>
      <protection locked="0" hidden="1"/>
    </xf>
    <xf numFmtId="0" fontId="55" fillId="0" borderId="61" xfId="6" applyFont="1" applyBorder="1" applyAlignment="1" applyProtection="1">
      <alignment horizontal="center" vertical="center"/>
      <protection locked="0" hidden="1"/>
    </xf>
    <xf numFmtId="0" fontId="55" fillId="0" borderId="56" xfId="6" applyFont="1" applyBorder="1" applyAlignment="1" applyProtection="1">
      <alignment horizontal="center" vertical="center"/>
      <protection locked="0" hidden="1"/>
    </xf>
    <xf numFmtId="0" fontId="55" fillId="0" borderId="57" xfId="6" applyFont="1" applyBorder="1" applyAlignment="1" applyProtection="1">
      <alignment horizontal="center" vertical="center"/>
      <protection locked="0" hidden="1"/>
    </xf>
    <xf numFmtId="0" fontId="55" fillId="0" borderId="58" xfId="6" applyFont="1" applyBorder="1" applyAlignment="1" applyProtection="1">
      <alignment horizontal="center" vertical="center"/>
      <protection locked="0" hidden="1"/>
    </xf>
    <xf numFmtId="177" fontId="56" fillId="0" borderId="56" xfId="6" applyNumberFormat="1" applyFont="1" applyBorder="1" applyAlignment="1" applyProtection="1">
      <alignment horizontal="center" vertical="center"/>
      <protection locked="0" hidden="1"/>
    </xf>
    <xf numFmtId="177" fontId="56" fillId="0" borderId="58" xfId="6" applyNumberFormat="1" applyFont="1" applyBorder="1" applyAlignment="1" applyProtection="1">
      <alignment horizontal="center" vertical="center"/>
      <protection locked="0" hidden="1"/>
    </xf>
    <xf numFmtId="177" fontId="56" fillId="0" borderId="95" xfId="6" applyNumberFormat="1" applyFont="1" applyBorder="1" applyAlignment="1" applyProtection="1">
      <alignment horizontal="center" vertical="center" wrapText="1"/>
      <protection locked="0" hidden="1"/>
    </xf>
    <xf numFmtId="177" fontId="56" fillId="0" borderId="34" xfId="6" applyNumberFormat="1" applyFont="1" applyBorder="1" applyAlignment="1" applyProtection="1">
      <alignment horizontal="center" vertical="center" wrapText="1"/>
      <protection locked="0" hidden="1"/>
    </xf>
    <xf numFmtId="177" fontId="56" fillId="0" borderId="35" xfId="6" applyNumberFormat="1" applyFont="1" applyBorder="1" applyAlignment="1" applyProtection="1">
      <alignment horizontal="center" vertical="center" wrapText="1"/>
      <protection locked="0" hidden="1"/>
    </xf>
    <xf numFmtId="177" fontId="56" fillId="0" borderId="27" xfId="6" applyNumberFormat="1" applyFont="1" applyBorder="1" applyAlignment="1" applyProtection="1">
      <alignment horizontal="center" vertical="center" wrapText="1"/>
      <protection locked="0" hidden="1"/>
    </xf>
    <xf numFmtId="177" fontId="56" fillId="0" borderId="25" xfId="6" applyNumberFormat="1" applyFont="1" applyBorder="1" applyAlignment="1" applyProtection="1">
      <alignment horizontal="center" vertical="center" wrapText="1"/>
      <protection locked="0" hidden="1"/>
    </xf>
    <xf numFmtId="177" fontId="56" fillId="0" borderId="28" xfId="6" applyNumberFormat="1" applyFont="1" applyBorder="1" applyAlignment="1" applyProtection="1">
      <alignment horizontal="center" vertical="center" wrapText="1"/>
      <protection locked="0" hidden="1"/>
    </xf>
    <xf numFmtId="177" fontId="56" fillId="0" borderId="60" xfId="6" applyNumberFormat="1" applyFont="1" applyBorder="1" applyAlignment="1" applyProtection="1">
      <alignment horizontal="center" vertical="center"/>
      <protection locked="0" hidden="1"/>
    </xf>
    <xf numFmtId="177" fontId="56" fillId="0" borderId="61" xfId="6" applyNumberFormat="1" applyFont="1" applyBorder="1" applyAlignment="1" applyProtection="1">
      <alignment horizontal="center" vertical="center"/>
      <protection locked="0" hidden="1"/>
    </xf>
    <xf numFmtId="192" fontId="56" fillId="0" borderId="95" xfId="6" applyNumberFormat="1" applyFont="1" applyBorder="1" applyAlignment="1" applyProtection="1">
      <alignment horizontal="center" vertical="center"/>
      <protection locked="0" hidden="1"/>
    </xf>
    <xf numFmtId="192" fontId="56" fillId="0" borderId="34" xfId="6" applyNumberFormat="1" applyFont="1" applyBorder="1" applyAlignment="1" applyProtection="1">
      <alignment horizontal="center" vertical="center"/>
      <protection locked="0" hidden="1"/>
    </xf>
    <xf numFmtId="192" fontId="56" fillId="0" borderId="35" xfId="6" applyNumberFormat="1" applyFont="1" applyBorder="1" applyAlignment="1" applyProtection="1">
      <alignment horizontal="center" vertical="center"/>
      <protection locked="0" hidden="1"/>
    </xf>
    <xf numFmtId="192" fontId="56" fillId="0" borderId="27" xfId="6" applyNumberFormat="1" applyFont="1" applyBorder="1" applyAlignment="1" applyProtection="1">
      <alignment horizontal="center" vertical="center"/>
      <protection locked="0" hidden="1"/>
    </xf>
    <xf numFmtId="192" fontId="56" fillId="0" borderId="25" xfId="6" applyNumberFormat="1" applyFont="1" applyBorder="1" applyAlignment="1" applyProtection="1">
      <alignment horizontal="center" vertical="center"/>
      <protection locked="0" hidden="1"/>
    </xf>
    <xf numFmtId="192" fontId="56" fillId="0" borderId="28" xfId="6" applyNumberFormat="1" applyFont="1" applyBorder="1" applyAlignment="1" applyProtection="1">
      <alignment horizontal="center" vertical="center"/>
      <protection locked="0" hidden="1"/>
    </xf>
    <xf numFmtId="192" fontId="56" fillId="14" borderId="95" xfId="6" applyNumberFormat="1" applyFont="1" applyFill="1" applyBorder="1" applyAlignment="1" applyProtection="1">
      <alignment horizontal="center" vertical="center"/>
      <protection locked="0" hidden="1"/>
    </xf>
    <xf numFmtId="192" fontId="56" fillId="14" borderId="34" xfId="6" applyNumberFormat="1" applyFont="1" applyFill="1" applyBorder="1" applyAlignment="1" applyProtection="1">
      <alignment horizontal="center" vertical="center"/>
      <protection locked="0" hidden="1"/>
    </xf>
    <xf numFmtId="192" fontId="56" fillId="14" borderId="35" xfId="6" applyNumberFormat="1" applyFont="1" applyFill="1" applyBorder="1" applyAlignment="1" applyProtection="1">
      <alignment horizontal="center" vertical="center"/>
      <protection locked="0" hidden="1"/>
    </xf>
    <xf numFmtId="192" fontId="56" fillId="14" borderId="27" xfId="6" applyNumberFormat="1" applyFont="1" applyFill="1" applyBorder="1" applyAlignment="1" applyProtection="1">
      <alignment horizontal="center" vertical="center"/>
      <protection locked="0" hidden="1"/>
    </xf>
    <xf numFmtId="192" fontId="56" fillId="14" borderId="25" xfId="6" applyNumberFormat="1" applyFont="1" applyFill="1" applyBorder="1" applyAlignment="1" applyProtection="1">
      <alignment horizontal="center" vertical="center"/>
      <protection locked="0" hidden="1"/>
    </xf>
    <xf numFmtId="192" fontId="56" fillId="14" borderId="28" xfId="6" applyNumberFormat="1" applyFont="1" applyFill="1" applyBorder="1" applyAlignment="1" applyProtection="1">
      <alignment horizontal="center" vertical="center"/>
      <protection locked="0" hidden="1"/>
    </xf>
    <xf numFmtId="0" fontId="5" fillId="2" borderId="87" xfId="3" applyFont="1" applyFill="1" applyBorder="1" applyAlignment="1" applyProtection="1">
      <alignment horizontal="center"/>
      <protection hidden="1"/>
    </xf>
    <xf numFmtId="0" fontId="5" fillId="2" borderId="36" xfId="3" applyFont="1" applyFill="1" applyBorder="1" applyAlignment="1" applyProtection="1">
      <alignment horizontal="center"/>
      <protection hidden="1"/>
    </xf>
    <xf numFmtId="0" fontId="3" fillId="4" borderId="23" xfId="3" applyFill="1" applyBorder="1" applyAlignment="1" applyProtection="1">
      <alignment horizontal="center" vertical="center"/>
      <protection hidden="1"/>
    </xf>
    <xf numFmtId="0" fontId="3" fillId="4" borderId="24" xfId="3" applyFill="1" applyBorder="1" applyAlignment="1" applyProtection="1">
      <alignment horizontal="center" vertical="center"/>
      <protection hidden="1"/>
    </xf>
    <xf numFmtId="0" fontId="3" fillId="4" borderId="67" xfId="3" applyFill="1" applyBorder="1" applyAlignment="1" applyProtection="1">
      <alignment horizontal="center" vertical="center"/>
      <protection hidden="1"/>
    </xf>
    <xf numFmtId="0" fontId="40" fillId="0" borderId="92" xfId="3" applyFont="1" applyBorder="1" applyAlignment="1" applyProtection="1">
      <alignment horizontal="center"/>
      <protection locked="0" hidden="1"/>
    </xf>
    <xf numFmtId="0" fontId="37" fillId="0" borderId="0" xfId="3" applyFont="1" applyAlignment="1" applyProtection="1">
      <alignment horizontal="center"/>
      <protection hidden="1"/>
    </xf>
    <xf numFmtId="0" fontId="3" fillId="0" borderId="65" xfId="3" applyBorder="1" applyAlignment="1" applyProtection="1">
      <alignment horizontal="center"/>
      <protection hidden="1"/>
    </xf>
    <xf numFmtId="190" fontId="3" fillId="0" borderId="74" xfId="3" applyNumberFormat="1" applyBorder="1" applyAlignment="1" applyProtection="1">
      <alignment horizontal="center"/>
      <protection hidden="1"/>
    </xf>
    <xf numFmtId="190" fontId="3" fillId="0" borderId="88" xfId="3" applyNumberFormat="1" applyBorder="1" applyAlignment="1" applyProtection="1">
      <alignment horizontal="center"/>
      <protection hidden="1"/>
    </xf>
    <xf numFmtId="190" fontId="3" fillId="0" borderId="79" xfId="3" applyNumberFormat="1" applyBorder="1" applyAlignment="1" applyProtection="1">
      <alignment horizontal="center"/>
      <protection hidden="1"/>
    </xf>
    <xf numFmtId="190" fontId="3" fillId="0" borderId="65" xfId="3" applyNumberFormat="1" applyBorder="1" applyAlignment="1" applyProtection="1">
      <alignment horizontal="center"/>
      <protection hidden="1"/>
    </xf>
    <xf numFmtId="190" fontId="3" fillId="0" borderId="66" xfId="3" applyNumberFormat="1" applyBorder="1" applyAlignment="1" applyProtection="1">
      <alignment horizontal="center"/>
      <protection hidden="1"/>
    </xf>
    <xf numFmtId="0" fontId="3" fillId="0" borderId="37" xfId="3" applyBorder="1" applyAlignment="1" applyProtection="1">
      <alignment horizontal="center"/>
      <protection hidden="1"/>
    </xf>
    <xf numFmtId="190" fontId="3" fillId="0" borderId="0" xfId="3" applyNumberFormat="1" applyAlignment="1" applyProtection="1">
      <alignment horizontal="center"/>
      <protection hidden="1"/>
    </xf>
    <xf numFmtId="0" fontId="3" fillId="0" borderId="34" xfId="3" applyBorder="1" applyAlignment="1" applyProtection="1">
      <alignment horizontal="center"/>
      <protection hidden="1"/>
    </xf>
    <xf numFmtId="0" fontId="3" fillId="11" borderId="89" xfId="3" applyFill="1" applyBorder="1" applyAlignment="1" applyProtection="1">
      <alignment horizontal="center"/>
      <protection hidden="1"/>
    </xf>
    <xf numFmtId="190" fontId="3" fillId="11" borderId="90" xfId="3" applyNumberFormat="1" applyFill="1" applyBorder="1" applyAlignment="1" applyProtection="1">
      <alignment horizontal="center"/>
      <protection hidden="1"/>
    </xf>
    <xf numFmtId="190" fontId="3" fillId="11" borderId="6" xfId="3" applyNumberFormat="1" applyFill="1" applyBorder="1" applyAlignment="1" applyProtection="1">
      <alignment horizontal="center"/>
      <protection hidden="1"/>
    </xf>
    <xf numFmtId="190" fontId="3" fillId="11" borderId="91" xfId="3" applyNumberFormat="1" applyFill="1" applyBorder="1" applyAlignment="1" applyProtection="1">
      <alignment horizontal="center"/>
      <protection hidden="1"/>
    </xf>
    <xf numFmtId="190" fontId="3" fillId="11" borderId="65" xfId="3" applyNumberFormat="1" applyFill="1" applyBorder="1" applyAlignment="1" applyProtection="1">
      <alignment horizontal="center"/>
      <protection hidden="1"/>
    </xf>
    <xf numFmtId="190" fontId="3" fillId="11" borderId="66" xfId="3" applyNumberFormat="1" applyFill="1" applyBorder="1" applyAlignment="1" applyProtection="1">
      <alignment horizontal="center"/>
      <protection hidden="1"/>
    </xf>
    <xf numFmtId="0" fontId="5" fillId="0" borderId="0" xfId="3" applyFont="1" applyAlignment="1" applyProtection="1">
      <alignment horizontal="center"/>
      <protection hidden="1"/>
    </xf>
    <xf numFmtId="0" fontId="3" fillId="0" borderId="0" xfId="3" applyAlignment="1" applyProtection="1">
      <alignment horizontal="center"/>
      <protection hidden="1"/>
    </xf>
    <xf numFmtId="49" fontId="3" fillId="0" borderId="0" xfId="3" applyNumberFormat="1" applyAlignment="1" applyProtection="1">
      <alignment horizontal="center"/>
      <protection hidden="1"/>
    </xf>
    <xf numFmtId="0" fontId="0" fillId="0" borderId="0" xfId="3" applyFont="1" applyAlignment="1" applyProtection="1">
      <alignment horizontal="center"/>
      <protection hidden="1"/>
    </xf>
  </cellXfs>
  <cellStyles count="11">
    <cellStyle name="ハイパーリンク" xfId="5" builtinId="8"/>
    <cellStyle name="ハイパーリンク 2" xfId="10" xr:uid="{28F4A42D-E6C0-48F9-A410-43077DFD5ED8}"/>
    <cellStyle name="桁区切り 2" xfId="1" xr:uid="{00000000-0005-0000-0000-000000000000}"/>
    <cellStyle name="桁区切り 3" xfId="9" xr:uid="{6F3DEA53-5130-45C3-B318-A7EC1BECD5DE}"/>
    <cellStyle name="標準" xfId="0" builtinId="0"/>
    <cellStyle name="標準 2" xfId="2" xr:uid="{00000000-0005-0000-0000-000002000000}"/>
    <cellStyle name="標準 2 2" xfId="3" xr:uid="{159DB055-5538-4471-B118-E3DF35526851}"/>
    <cellStyle name="標準 2 2 2" xfId="7" xr:uid="{6049037A-470E-4F1F-A12C-A27F978D9E1A}"/>
    <cellStyle name="標準 3" xfId="4" xr:uid="{CCEB75AF-28E0-43E6-BB8C-4B39DEE63B91}"/>
    <cellStyle name="標準 4" xfId="6" xr:uid="{797D0F7F-0CA2-454E-9899-E8BEEA76C809}"/>
    <cellStyle name="標準 4 2" xfId="8" xr:uid="{2BD4CBC4-FE79-4600-9D7C-2F60CB3A23D9}"/>
  </cellStyles>
  <dxfs count="114">
    <dxf>
      <font>
        <color rgb="FFFF0000"/>
      </font>
    </dxf>
    <dxf>
      <fill>
        <patternFill>
          <bgColor theme="5" tint="0.79998168889431442"/>
        </patternFill>
      </fill>
    </dxf>
    <dxf>
      <font>
        <color rgb="FFFF0000"/>
      </font>
    </dxf>
    <dxf>
      <fill>
        <patternFill>
          <bgColor rgb="FFFCECC0"/>
        </patternFill>
      </fill>
    </dxf>
    <dxf>
      <fill>
        <patternFill>
          <bgColor theme="0"/>
        </patternFill>
      </fill>
    </dxf>
    <dxf>
      <font>
        <color rgb="FFFF0000"/>
      </font>
    </dxf>
    <dxf>
      <fill>
        <patternFill>
          <bgColor rgb="FFFCECC0"/>
        </patternFill>
      </fill>
    </dxf>
    <dxf>
      <fill>
        <patternFill>
          <bgColor theme="0"/>
        </patternFill>
      </fill>
    </dxf>
    <dxf>
      <font>
        <color rgb="FFFF0000"/>
      </font>
    </dxf>
    <dxf>
      <fill>
        <patternFill>
          <bgColor theme="0"/>
        </patternFill>
      </fill>
    </dxf>
    <dxf>
      <fill>
        <patternFill>
          <bgColor rgb="FFFCECC0"/>
        </patternFill>
      </fill>
    </dxf>
    <dxf>
      <fill>
        <patternFill>
          <bgColor theme="0"/>
        </patternFill>
      </fill>
    </dxf>
    <dxf>
      <fill>
        <patternFill>
          <bgColor rgb="FFFCECC0"/>
        </patternFill>
      </fill>
    </dxf>
    <dxf>
      <font>
        <color rgb="FFFF0000"/>
      </font>
    </dxf>
    <dxf>
      <font>
        <color theme="0"/>
      </font>
    </dxf>
    <dxf>
      <font>
        <color theme="0"/>
      </font>
    </dxf>
    <dxf>
      <font>
        <color theme="0"/>
      </font>
    </dxf>
    <dxf>
      <font>
        <color theme="0"/>
      </font>
    </dxf>
    <dxf>
      <fill>
        <patternFill>
          <bgColor theme="9" tint="0.59996337778862885"/>
        </patternFill>
      </fill>
    </dxf>
    <dxf>
      <font>
        <color rgb="FFFF0000"/>
      </font>
    </dxf>
    <dxf>
      <fill>
        <patternFill>
          <bgColor theme="9" tint="0.59996337778862885"/>
        </patternFill>
      </fill>
    </dxf>
    <dxf>
      <font>
        <color rgb="FFFF0000"/>
      </font>
    </dxf>
    <dxf>
      <font>
        <color rgb="FFFF0000"/>
      </font>
    </dxf>
    <dxf>
      <fill>
        <patternFill>
          <bgColor theme="9" tint="0.59996337778862885"/>
        </patternFill>
      </fill>
    </dxf>
    <dxf>
      <fill>
        <patternFill>
          <bgColor theme="9" tint="0.59996337778862885"/>
        </patternFill>
      </fill>
    </dxf>
    <dxf>
      <font>
        <color rgb="FFFF0000"/>
      </font>
    </dxf>
    <dxf>
      <font>
        <color rgb="FFFF0000"/>
      </font>
    </dxf>
    <dxf>
      <fill>
        <patternFill>
          <bgColor theme="0"/>
        </patternFill>
      </fill>
    </dxf>
    <dxf>
      <fill>
        <patternFill>
          <bgColor rgb="FFFCECC0"/>
        </patternFill>
      </fill>
    </dxf>
    <dxf>
      <fill>
        <patternFill>
          <bgColor theme="0"/>
        </patternFill>
      </fill>
    </dxf>
    <dxf>
      <fill>
        <patternFill>
          <bgColor rgb="FFFCECC0"/>
        </patternFill>
      </fill>
    </dxf>
    <dxf>
      <font>
        <color rgb="FFFF0000"/>
      </font>
    </dxf>
    <dxf>
      <font>
        <color rgb="FFFF0000"/>
      </font>
    </dxf>
    <dxf>
      <fill>
        <patternFill>
          <bgColor rgb="FFFCECC0"/>
        </patternFill>
      </fill>
    </dxf>
    <dxf>
      <fill>
        <patternFill>
          <bgColor theme="0"/>
        </patternFill>
      </fill>
    </dxf>
    <dxf>
      <fill>
        <patternFill>
          <bgColor theme="0"/>
        </patternFill>
      </fill>
    </dxf>
    <dxf>
      <font>
        <color rgb="FFFF0000"/>
      </font>
    </dxf>
    <dxf>
      <fill>
        <patternFill>
          <bgColor rgb="FFFCECC0"/>
        </patternFill>
      </fill>
    </dxf>
    <dxf>
      <font>
        <color theme="0"/>
      </font>
    </dxf>
    <dxf>
      <font>
        <color theme="0"/>
      </font>
    </dxf>
    <dxf>
      <font>
        <color theme="0"/>
      </font>
    </dxf>
    <dxf>
      <font>
        <color theme="0"/>
      </font>
    </dxf>
    <dxf>
      <fill>
        <patternFill>
          <bgColor theme="9" tint="0.59996337778862885"/>
        </patternFill>
      </fill>
    </dxf>
    <dxf>
      <font>
        <color rgb="FFFF0000"/>
      </font>
    </dxf>
    <dxf>
      <fill>
        <patternFill>
          <bgColor theme="9" tint="0.59996337778862885"/>
        </patternFill>
      </fill>
    </dxf>
    <dxf>
      <font>
        <color rgb="FFFF0000"/>
      </font>
    </dxf>
    <dxf>
      <fill>
        <patternFill>
          <bgColor theme="9" tint="0.59996337778862885"/>
        </patternFill>
      </fill>
    </dxf>
    <dxf>
      <font>
        <color rgb="FFFF0000"/>
      </font>
    </dxf>
    <dxf>
      <font>
        <color rgb="FFFF0000"/>
      </font>
    </dxf>
    <dxf>
      <fill>
        <patternFill>
          <bgColor theme="9" tint="0.59996337778862885"/>
        </patternFill>
      </fill>
    </dxf>
    <dxf>
      <fill>
        <patternFill>
          <bgColor rgb="FFFCECC0"/>
        </patternFill>
      </fill>
    </dxf>
    <dxf>
      <font>
        <color rgb="FFFF0000"/>
      </font>
    </dxf>
    <dxf>
      <fill>
        <patternFill>
          <bgColor theme="0"/>
        </patternFill>
      </fill>
    </dxf>
    <dxf>
      <fill>
        <patternFill>
          <bgColor theme="0"/>
        </patternFill>
      </fill>
    </dxf>
    <dxf>
      <fill>
        <patternFill>
          <bgColor rgb="FFFCECC0"/>
        </patternFill>
      </fill>
    </dxf>
    <dxf>
      <font>
        <color rgb="FFFF0000"/>
      </font>
    </dxf>
    <dxf>
      <font>
        <color rgb="FFFF0000"/>
      </font>
    </dxf>
    <dxf>
      <fill>
        <patternFill>
          <bgColor theme="0"/>
        </patternFill>
      </fill>
    </dxf>
    <dxf>
      <fill>
        <patternFill>
          <bgColor rgb="FFFCECC0"/>
        </patternFill>
      </fill>
    </dxf>
    <dxf>
      <font>
        <color rgb="FFFF0000"/>
      </font>
    </dxf>
    <dxf>
      <fill>
        <patternFill>
          <bgColor rgb="FFFCECC0"/>
        </patternFill>
      </fill>
    </dxf>
    <dxf>
      <fill>
        <patternFill>
          <bgColor theme="0"/>
        </patternFill>
      </fill>
    </dxf>
    <dxf>
      <font>
        <color theme="0"/>
      </font>
    </dxf>
    <dxf>
      <font>
        <color theme="0"/>
      </font>
    </dxf>
    <dxf>
      <font>
        <color theme="0"/>
      </font>
    </dxf>
    <dxf>
      <font>
        <color theme="0"/>
      </font>
    </dxf>
    <dxf>
      <font>
        <color rgb="FFFF0000"/>
      </font>
    </dxf>
    <dxf>
      <fill>
        <patternFill>
          <bgColor theme="9" tint="0.59996337778862885"/>
        </patternFill>
      </fill>
    </dxf>
    <dxf>
      <fill>
        <patternFill>
          <bgColor theme="9" tint="0.59996337778862885"/>
        </patternFill>
      </fill>
    </dxf>
    <dxf>
      <font>
        <color rgb="FFFF0000"/>
      </font>
    </dxf>
    <dxf>
      <fill>
        <patternFill>
          <bgColor theme="9" tint="0.59996337778862885"/>
        </patternFill>
      </fill>
    </dxf>
    <dxf>
      <font>
        <color rgb="FFFF0000"/>
      </font>
    </dxf>
    <dxf>
      <fill>
        <patternFill>
          <bgColor theme="9" tint="0.59996337778862885"/>
        </patternFill>
      </fill>
    </dxf>
    <dxf>
      <font>
        <color rgb="FFFF0000"/>
      </font>
    </dxf>
    <dxf>
      <font>
        <color rgb="FFFF0000"/>
      </font>
    </dxf>
    <dxf>
      <font>
        <color rgb="FFFF0000"/>
      </font>
    </dxf>
    <dxf>
      <font>
        <color rgb="FFFF0000"/>
      </font>
    </dxf>
    <dxf>
      <font>
        <color rgb="FFFF0000"/>
      </font>
    </dxf>
    <dxf>
      <numFmt numFmtId="206" formatCode=";;;"/>
    </dxf>
    <dxf>
      <numFmt numFmtId="206" formatCode=";;;"/>
    </dxf>
    <dxf>
      <font>
        <color rgb="FFC00000"/>
      </font>
    </dxf>
    <dxf>
      <numFmt numFmtId="206" formatCode=";;;"/>
    </dxf>
    <dxf>
      <numFmt numFmtId="206" formatCode=";;;"/>
    </dxf>
    <dxf>
      <font>
        <color rgb="FFC00000"/>
      </font>
    </dxf>
    <dxf>
      <numFmt numFmtId="206" formatCode=";;;"/>
    </dxf>
    <dxf>
      <numFmt numFmtId="206" formatCode=";;;"/>
    </dxf>
    <dxf>
      <font>
        <color rgb="FFC00000"/>
      </font>
    </dxf>
    <dxf>
      <numFmt numFmtId="206" formatCode=";;;"/>
    </dxf>
    <dxf>
      <numFmt numFmtId="206" formatCode=";;;"/>
    </dxf>
    <dxf>
      <font>
        <color rgb="FFC00000"/>
      </font>
    </dxf>
    <dxf>
      <font>
        <color rgb="FFFF0000"/>
      </font>
    </dxf>
    <dxf>
      <font>
        <color rgb="FFFF0000"/>
      </font>
    </dxf>
    <dxf>
      <font>
        <color auto="1"/>
      </font>
      <numFmt numFmtId="206" formatCode=";;;"/>
    </dxf>
    <dxf>
      <font>
        <color rgb="FFC00000"/>
      </font>
    </dxf>
    <dxf>
      <font>
        <color rgb="FFFF0000"/>
      </font>
    </dxf>
    <dxf>
      <font>
        <color rgb="FFFF0000"/>
      </font>
    </dxf>
    <dxf>
      <font>
        <b val="0"/>
        <i val="0"/>
        <strike val="0"/>
        <condense val="0"/>
        <extend val="0"/>
        <outline val="0"/>
        <shadow val="0"/>
        <u val="none"/>
        <vertAlign val="baseline"/>
        <sz val="11"/>
        <color theme="1"/>
        <name val="ＭＳ Ｐゴシック"/>
        <family val="2"/>
        <charset val="128"/>
        <scheme val="minor"/>
      </font>
      <numFmt numFmtId="33" formatCode="_ * #,##0_ ;_ * \-#,##0_ ;_ * &quot;-&quot;_ ;_ @_ "/>
      <fill>
        <patternFill patternType="solid">
          <fgColor indexed="64"/>
          <bgColor theme="2"/>
        </patternFill>
      </fill>
      <alignment horizontal="general" vertical="center" textRotation="0" wrapText="0" indent="0" justifyLastLine="0" shrinkToFit="0" readingOrder="0"/>
      <border diagonalUp="0" diagonalDown="0" outline="0">
        <left style="thin">
          <color indexed="64"/>
        </left>
        <right/>
        <top style="thin">
          <color indexed="64"/>
        </top>
        <bottom/>
      </border>
    </dxf>
    <dxf>
      <numFmt numFmtId="33" formatCode="_ * #,##0_ ;_ * \-#,##0_ ;_ * &quot;-&quot;_ ;_ @_ "/>
      <fill>
        <patternFill patternType="none">
          <fgColor indexed="64"/>
          <bgColor auto="1"/>
        </patternFill>
      </fill>
      <border diagonalUp="0" diagonalDown="0">
        <left style="thin">
          <color auto="1"/>
        </left>
        <right/>
        <top/>
        <bottom style="thin">
          <color auto="1"/>
        </bottom>
      </border>
      <protection locked="0" hidden="1"/>
    </dxf>
    <dxf>
      <font>
        <b val="0"/>
        <i val="0"/>
        <strike val="0"/>
        <condense val="0"/>
        <extend val="0"/>
        <outline val="0"/>
        <shadow val="0"/>
        <u val="none"/>
        <vertAlign val="baseline"/>
        <sz val="11"/>
        <color theme="1"/>
        <name val="ＭＳ Ｐゴシック"/>
        <family val="2"/>
        <charset val="128"/>
        <scheme val="minor"/>
      </font>
      <numFmt numFmtId="181" formatCode="[h]:mm;@"/>
      <fill>
        <patternFill patternType="solid">
          <fgColor indexed="64"/>
          <bgColor theme="2"/>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border>
    </dxf>
    <dxf>
      <numFmt numFmtId="33" formatCode="_ * #,##0_ ;_ * \-#,##0_ ;_ * &quot;-&quot;_ ;_ @_ "/>
      <fill>
        <patternFill patternType="solid">
          <fgColor indexed="64"/>
          <bgColor theme="0" tint="-4.9989318521683403E-2"/>
        </patternFill>
      </fill>
      <border diagonalUp="0" diagonalDown="0" outline="0">
        <left style="thin">
          <color auto="1"/>
        </left>
        <right/>
        <top style="thin">
          <color auto="1"/>
        </top>
        <bottom style="thin">
          <color auto="1"/>
        </bottom>
      </border>
      <protection locked="1" hidden="1"/>
    </dxf>
    <dxf>
      <font>
        <b val="0"/>
        <i val="0"/>
        <strike val="0"/>
        <condense val="0"/>
        <extend val="0"/>
        <outline val="0"/>
        <shadow val="0"/>
        <u val="none"/>
        <vertAlign val="baseline"/>
        <sz val="11"/>
        <color theme="1"/>
        <name val="ＭＳ Ｐゴシック"/>
        <family val="3"/>
        <charset val="128"/>
        <scheme val="minor"/>
      </font>
      <numFmt numFmtId="181" formatCode="[h]:mm;@"/>
      <fill>
        <patternFill patternType="solid">
          <fgColor indexed="64"/>
          <bgColor theme="2"/>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border>
    </dxf>
    <dxf>
      <numFmt numFmtId="33" formatCode="_ * #,##0_ ;_ * \-#,##0_ ;_ * &quot;-&quot;_ ;_ @_ "/>
      <fill>
        <patternFill patternType="solid">
          <fgColor indexed="64"/>
          <bgColor theme="0" tint="-4.9989318521683403E-2"/>
        </patternFill>
      </fill>
      <border diagonalUp="0" diagonalDown="0">
        <left style="thin">
          <color indexed="64"/>
        </left>
        <right style="thin">
          <color auto="1"/>
        </right>
        <top style="thin">
          <color auto="1"/>
        </top>
        <bottom/>
      </border>
      <protection locked="1" hidden="1"/>
    </dxf>
    <dxf>
      <font>
        <b val="0"/>
        <i val="0"/>
        <strike val="0"/>
        <condense val="0"/>
        <extend val="0"/>
        <outline val="0"/>
        <shadow val="0"/>
        <u val="none"/>
        <vertAlign val="baseline"/>
        <sz val="11"/>
        <color theme="1"/>
        <name val="ＭＳ Ｐゴシック"/>
        <family val="2"/>
        <charset val="128"/>
        <scheme val="minor"/>
      </font>
      <numFmt numFmtId="181" formatCode="[h]:mm;@"/>
      <fill>
        <patternFill patternType="solid">
          <fgColor indexed="64"/>
          <bgColor theme="2"/>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rgb="FFFF0000"/>
        <name val="ＭＳ Ｐゴシック"/>
        <family val="2"/>
        <charset val="128"/>
        <scheme val="minor"/>
      </font>
      <numFmt numFmtId="33" formatCode="_ * #,##0_ ;_ * \-#,##0_ ;_ * &quot;-&quot;_ ;_ @_ "/>
      <fill>
        <patternFill patternType="solid">
          <fgColor indexed="64"/>
          <bgColor theme="0" tint="-4.9989318521683403E-2"/>
        </patternFill>
      </fill>
      <alignment horizontal="center" vertical="center" textRotation="0" wrapText="0" indent="0" justifyLastLine="0" shrinkToFit="0" readingOrder="0"/>
      <border diagonalUp="0" diagonalDown="0">
        <left/>
        <right style="thin">
          <color indexed="64"/>
        </right>
        <top style="thin">
          <color indexed="64"/>
        </top>
        <bottom style="thin">
          <color indexed="64"/>
        </bottom>
        <vertical/>
        <horizontal/>
      </border>
      <protection locked="1" hidden="1"/>
    </dxf>
    <dxf>
      <font>
        <b val="0"/>
        <i val="0"/>
        <strike val="0"/>
        <condense val="0"/>
        <extend val="0"/>
        <outline val="0"/>
        <shadow val="0"/>
        <u val="none"/>
        <vertAlign val="baseline"/>
        <sz val="11"/>
        <color theme="1"/>
        <name val="ＭＳ Ｐゴシック"/>
        <family val="2"/>
        <charset val="128"/>
        <scheme val="minor"/>
      </font>
      <fill>
        <patternFill patternType="solid">
          <fgColor indexed="64"/>
          <bgColor theme="2"/>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rgb="FFFF0000"/>
        <name val="ＭＳ Ｐゴシック"/>
        <family val="2"/>
        <charset val="128"/>
        <scheme val="minor"/>
      </font>
      <numFmt numFmtId="186" formatCode="d"/>
      <fill>
        <patternFill patternType="solid">
          <fgColor indexed="64"/>
          <bgColor theme="0" tint="-4.9989318521683403E-2"/>
        </patternFill>
      </fill>
      <alignment horizontal="center" vertical="center" textRotation="0" wrapText="0" indent="0" justifyLastLine="0" shrinkToFit="0" readingOrder="0"/>
      <border diagonalUp="0" diagonalDown="0">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11"/>
        <color theme="1"/>
        <name val="ＭＳ Ｐゴシック"/>
        <family val="2"/>
        <charset val="128"/>
        <scheme val="minor"/>
      </font>
      <fill>
        <patternFill patternType="solid">
          <fgColor indexed="64"/>
          <bgColor theme="2"/>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theme="1"/>
        <name val="ＭＳ Ｐゴシック"/>
        <family val="2"/>
        <charset val="128"/>
        <scheme val="minor"/>
      </font>
      <numFmt numFmtId="30" formatCode="@"/>
      <fill>
        <patternFill patternType="solid">
          <fgColor indexed="64"/>
          <bgColor theme="0" tint="-4.9989318521683403E-2"/>
        </patternFill>
      </fill>
      <alignment horizontal="left" vertical="center" textRotation="0" wrapText="1" relativeIndent="1" justifyLastLine="0" shrinkToFit="0" readingOrder="0"/>
      <border diagonalUp="0" diagonalDown="0">
        <left style="thin">
          <color auto="1"/>
        </left>
        <right/>
        <top style="thin">
          <color auto="1"/>
        </top>
        <bottom style="thin">
          <color auto="1"/>
        </bottom>
      </border>
      <protection locked="1" hidden="1"/>
    </dxf>
    <dxf>
      <font>
        <b val="0"/>
        <i val="0"/>
        <strike val="0"/>
        <condense val="0"/>
        <extend val="0"/>
        <outline val="0"/>
        <shadow val="0"/>
        <u val="none"/>
        <vertAlign val="baseline"/>
        <sz val="11"/>
        <color theme="1"/>
        <name val="ＭＳ Ｐゴシック"/>
        <family val="3"/>
        <charset val="128"/>
        <scheme val="minor"/>
      </font>
      <fill>
        <patternFill patternType="solid">
          <fgColor indexed="64"/>
          <bgColor theme="2"/>
        </patternFill>
      </fill>
      <alignment horizontal="center" vertical="center" textRotation="0" wrapText="0" indent="0" justifyLastLine="0" shrinkToFit="0" readingOrder="0"/>
      <border diagonalUp="0" diagonalDown="0" outline="0">
        <left/>
        <right style="thin">
          <color indexed="64"/>
        </right>
        <top/>
        <bottom/>
      </border>
    </dxf>
    <dxf>
      <numFmt numFmtId="30" formatCode="@"/>
      <fill>
        <patternFill patternType="solid">
          <fgColor indexed="64"/>
          <bgColor theme="0" tint="-4.9989318521683403E-2"/>
        </patternFill>
      </fill>
      <alignment horizontal="center" vertical="center" textRotation="0" wrapText="0" indent="0" justifyLastLine="0" shrinkToFit="0" readingOrder="0"/>
      <border diagonalUp="0" diagonalDown="0">
        <left/>
        <right/>
        <top style="thin">
          <color auto="1"/>
        </top>
        <bottom style="thin">
          <color auto="1"/>
        </bottom>
      </border>
      <protection locked="1" hidden="1"/>
    </dxf>
    <dxf>
      <fill>
        <patternFill patternType="solid">
          <fgColor indexed="64"/>
          <bgColor theme="2"/>
        </patternFill>
      </fill>
    </dxf>
    <dxf>
      <border diagonalUp="0" diagonalDown="0">
        <left style="medium">
          <color auto="1"/>
        </left>
        <right style="medium">
          <color auto="1"/>
        </right>
        <top style="medium">
          <color auto="1"/>
        </top>
        <bottom style="medium">
          <color auto="1"/>
        </bottom>
      </border>
    </dxf>
    <dxf>
      <fill>
        <patternFill patternType="solid">
          <fgColor indexed="64"/>
          <bgColor theme="0" tint="-4.9989318521683403E-2"/>
        </patternFill>
      </fill>
      <protection locked="1" hidden="1"/>
    </dxf>
    <dxf>
      <fill>
        <patternFill patternType="solid">
          <fgColor indexed="64"/>
          <bgColor theme="2"/>
        </patternFill>
      </fill>
    </dxf>
  </dxfs>
  <tableStyles count="0" defaultTableStyle="TableStyleMedium9" defaultPivotStyle="PivotStyleLight16"/>
  <colors>
    <mruColors>
      <color rgb="FFFF99CC"/>
      <color rgb="FFFF0066"/>
      <color rgb="FFFFEEB7"/>
      <color rgb="FFF9F9F9"/>
      <color rgb="FF808080"/>
      <color rgb="FFF6F5EE"/>
      <color rgb="FFFFDA65"/>
      <color rgb="FFF8F8F2"/>
      <color rgb="FFF5F5EB"/>
      <color rgb="FFFCEC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5</xdr:col>
      <xdr:colOff>355179</xdr:colOff>
      <xdr:row>12</xdr:row>
      <xdr:rowOff>72619</xdr:rowOff>
    </xdr:from>
    <xdr:ext cx="4067987" cy="1595117"/>
    <xdr:sp macro="" textlink="">
      <xdr:nvSpPr>
        <xdr:cNvPr id="2" name="テキスト ボックス 1">
          <a:extLst>
            <a:ext uri="{FF2B5EF4-FFF2-40B4-BE49-F238E27FC236}">
              <a16:creationId xmlns:a16="http://schemas.microsoft.com/office/drawing/2014/main" id="{751592B9-434C-4AD7-3A27-E0E44164E381}"/>
            </a:ext>
          </a:extLst>
        </xdr:cNvPr>
        <xdr:cNvSpPr txBox="1">
          <a:spLocks/>
        </xdr:cNvSpPr>
      </xdr:nvSpPr>
      <xdr:spPr>
        <a:xfrm rot="19779026">
          <a:off x="1964904" y="3606394"/>
          <a:ext cx="4067987" cy="15951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9600">
              <a:solidFill>
                <a:srgbClr val="FF99CC"/>
              </a:solidFill>
            </a:rPr>
            <a:t>sample</a:t>
          </a:r>
          <a:endParaRPr kumimoji="1" lang="ja-JP" altLang="en-US" sz="9600">
            <a:solidFill>
              <a:srgbClr val="FF99CC"/>
            </a:solidFill>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47</xdr:col>
      <xdr:colOff>1</xdr:colOff>
      <xdr:row>7</xdr:row>
      <xdr:rowOff>9525</xdr:rowOff>
    </xdr:from>
    <xdr:to>
      <xdr:col>48</xdr:col>
      <xdr:colOff>9526</xdr:colOff>
      <xdr:row>11</xdr:row>
      <xdr:rowOff>9525</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bwMode="auto">
        <a:xfrm>
          <a:off x="20821651" y="1514475"/>
          <a:ext cx="876300" cy="942975"/>
        </a:xfrm>
        <a:prstGeom prst="rect">
          <a:avLst/>
        </a:prstGeom>
        <a:noFill/>
        <a:ln w="12700" cap="flat" cmpd="sng" algn="ctr">
          <a:solidFill>
            <a:srgbClr val="C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38</xdr:col>
      <xdr:colOff>1409700</xdr:colOff>
      <xdr:row>3</xdr:row>
      <xdr:rowOff>285750</xdr:rowOff>
    </xdr:from>
    <xdr:to>
      <xdr:col>52</xdr:col>
      <xdr:colOff>828675</xdr:colOff>
      <xdr:row>5</xdr:row>
      <xdr:rowOff>28575</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9020175" y="857250"/>
          <a:ext cx="8677275" cy="228600"/>
        </a:xfrm>
        <a:prstGeom prst="rect">
          <a:avLst/>
        </a:prstGeom>
        <a:noFill/>
        <a:ln w="12700" cap="flat" cmpd="sng" algn="ctr">
          <a:solidFill>
            <a:srgbClr val="C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50</xdr:col>
      <xdr:colOff>9525</xdr:colOff>
      <xdr:row>8</xdr:row>
      <xdr:rowOff>0</xdr:rowOff>
    </xdr:from>
    <xdr:to>
      <xdr:col>53</xdr:col>
      <xdr:colOff>9525</xdr:colOff>
      <xdr:row>11</xdr:row>
      <xdr:rowOff>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bwMode="auto">
        <a:xfrm>
          <a:off x="15801975" y="1781175"/>
          <a:ext cx="1914525" cy="790575"/>
        </a:xfrm>
        <a:prstGeom prst="rect">
          <a:avLst/>
        </a:prstGeom>
        <a:noFill/>
        <a:ln w="12700" cap="flat" cmpd="sng" algn="ctr">
          <a:solidFill>
            <a:srgbClr val="C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95250</xdr:colOff>
      <xdr:row>39</xdr:row>
      <xdr:rowOff>161925</xdr:rowOff>
    </xdr:from>
    <xdr:to>
      <xdr:col>25</xdr:col>
      <xdr:colOff>209550</xdr:colOff>
      <xdr:row>41</xdr:row>
      <xdr:rowOff>95250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95250" y="9448800"/>
          <a:ext cx="6543675" cy="409575"/>
        </a:xfrm>
        <a:prstGeom prst="rect">
          <a:avLst/>
        </a:prstGeom>
        <a:noFill/>
        <a:ln w="12700">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D9DD582-2C6F-4795-AA93-CCCAB3B3F383}" name="テーブル1" displayName="テーブル1" ref="B4:H36" totalsRowCount="1" headerRowDxfId="113" dataDxfId="112" totalsRowDxfId="110" tableBorderDxfId="111">
  <autoFilter ref="B4:H35" xr:uid="{E424FCD8-0A8F-4D14-9C09-B50BF4A2CB07}"/>
  <tableColumns count="7">
    <tableColumn id="1" xr3:uid="{B300521A-9961-4A26-BF7E-17BA3D370B47}" name="日" totalsRowLabel="集計" dataDxfId="109" totalsRowDxfId="108"/>
    <tableColumn id="2" xr3:uid="{82BE2081-B647-4237-8AB5-8BE3257C5469}" name="現場名" totalsRowFunction="count" dataDxfId="107" totalsRowDxfId="106"/>
    <tableColumn id="6" xr3:uid="{6110BE11-90D6-48D1-8046-4F727F85F27B}" name="勤務日" totalsRowFunction="count" dataDxfId="105" totalsRowDxfId="104" dataCellStyle="標準 4"/>
    <tableColumn id="8" xr3:uid="{2F757658-1263-40F5-9E72-7DC4C2EFC443}" name="就業時間" totalsRowFunction="sum" dataDxfId="103" totalsRowDxfId="102" dataCellStyle="標準 4"/>
    <tableColumn id="3" xr3:uid="{DC8C517B-AECA-43C4-9819-FCBD0D3D559F}" name="時間外就業" totalsRowFunction="sum" dataDxfId="101" totalsRowDxfId="100"/>
    <tableColumn id="4" xr3:uid="{F8DF3C47-5327-48BB-9B5D-1CDE04E1A3C3}" name="深夜就業" totalsRowFunction="sum" dataDxfId="99" totalsRowDxfId="98"/>
    <tableColumn id="5" xr3:uid="{1FAC2B00-FCDA-4799-9614-F677D01D4E93}" name="備考" totalsRowFunction="sum" dataDxfId="97" totalsRowDxfId="96">
      <calculatedColumnFormula>SUM(テーブル1[[#This Row],[就業時間]:[深夜就業]])</calculatedColumnFormula>
    </tableColumn>
  </tableColumns>
  <tableStyleInfo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www.enecho.meti.go.jp/statistics/petroleum_and_lpgas/pl007/results.html" TargetMode="External"/><Relationship Id="rId1" Type="http://schemas.openxmlformats.org/officeDocument/2006/relationships/hyperlink" Target="https://www.enecho.meti.go.jp/statistics/petroleum_and_lpgas/pl007/results.html" TargetMode="External"/><Relationship Id="rId4"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8012DD-F064-48AA-B8CB-E54DBC126120}">
  <sheetPr>
    <tabColor rgb="FF7030A0"/>
  </sheetPr>
  <dimension ref="A1:AH46"/>
  <sheetViews>
    <sheetView showGridLines="0" tabSelected="1" view="pageBreakPreview" zoomScaleNormal="100" zoomScaleSheetLayoutView="100" workbookViewId="0">
      <selection activeCell="Y2" sqref="Y2:AE2"/>
    </sheetView>
  </sheetViews>
  <sheetFormatPr defaultRowHeight="13.5"/>
  <cols>
    <col min="1" max="1" width="5" style="297" customWidth="1"/>
    <col min="2" max="2" width="5.625" style="297" customWidth="1"/>
    <col min="3" max="4" width="3.625" style="297" customWidth="1"/>
    <col min="5" max="5" width="5.625" style="297" customWidth="1"/>
    <col min="6" max="8" width="3.625" style="297" customWidth="1"/>
    <col min="9" max="9" width="5.625" style="297" customWidth="1"/>
    <col min="10" max="10" width="3.625" style="297" customWidth="1"/>
    <col min="11" max="11" width="10" style="297" customWidth="1"/>
    <col min="12" max="17" width="3.125" style="297" customWidth="1"/>
    <col min="18" max="18" width="1.75" style="297" customWidth="1"/>
    <col min="19" max="21" width="3.625" style="297" customWidth="1"/>
    <col min="22" max="22" width="5.25" style="297" customWidth="1"/>
    <col min="23" max="23" width="5.125" style="297" customWidth="1"/>
    <col min="24" max="24" width="8.5" style="297" customWidth="1"/>
    <col min="25" max="25" width="4.875" style="297" customWidth="1"/>
    <col min="26" max="26" width="3.75" style="297" customWidth="1"/>
    <col min="27" max="32" width="2.75" style="297" customWidth="1"/>
    <col min="33" max="33" width="2.375" style="297" customWidth="1"/>
    <col min="34" max="34" width="3.375" style="297" customWidth="1"/>
    <col min="35" max="16384" width="9" style="297"/>
  </cols>
  <sheetData>
    <row r="1" spans="1:33" ht="25.5">
      <c r="A1" s="296"/>
      <c r="B1" s="296"/>
      <c r="C1" s="296"/>
      <c r="D1" s="296"/>
      <c r="E1" s="296"/>
      <c r="F1" s="296"/>
      <c r="G1" s="296"/>
      <c r="H1" s="296"/>
      <c r="I1" s="296"/>
      <c r="J1" s="296"/>
      <c r="K1" s="667" t="s">
        <v>217</v>
      </c>
      <c r="L1" s="667"/>
      <c r="M1" s="667"/>
      <c r="N1" s="667"/>
      <c r="O1" s="667"/>
      <c r="P1" s="667"/>
      <c r="Q1" s="667"/>
      <c r="R1" s="667"/>
      <c r="S1" s="667"/>
      <c r="T1" s="667"/>
      <c r="U1" s="667"/>
      <c r="V1" s="667"/>
      <c r="W1" s="667"/>
      <c r="X1" s="296"/>
      <c r="Y1" s="296"/>
      <c r="Z1" s="296"/>
      <c r="AA1" s="296"/>
      <c r="AB1" s="296"/>
      <c r="AC1" s="296"/>
      <c r="AD1" s="296"/>
      <c r="AE1" s="296"/>
      <c r="AF1" s="296"/>
      <c r="AG1" s="296"/>
    </row>
    <row r="2" spans="1:33" ht="14.25" customHeight="1">
      <c r="A2" s="296"/>
      <c r="B2" s="296"/>
      <c r="C2" s="296"/>
      <c r="D2" s="296"/>
      <c r="E2" s="296"/>
      <c r="F2" s="296"/>
      <c r="G2" s="296"/>
      <c r="H2" s="296"/>
      <c r="I2" s="296"/>
      <c r="J2" s="296"/>
      <c r="K2" s="296"/>
      <c r="L2" s="296"/>
      <c r="M2" s="298"/>
      <c r="N2" s="298"/>
      <c r="O2" s="298"/>
      <c r="P2" s="298"/>
      <c r="Q2" s="299"/>
      <c r="R2" s="296"/>
      <c r="S2" s="296"/>
      <c r="T2" s="296"/>
      <c r="U2" s="296"/>
      <c r="V2" s="296"/>
      <c r="W2" s="296"/>
      <c r="X2" s="300" t="s">
        <v>218</v>
      </c>
      <c r="Y2" s="668"/>
      <c r="Z2" s="668"/>
      <c r="AA2" s="668"/>
      <c r="AB2" s="668"/>
      <c r="AC2" s="668"/>
      <c r="AD2" s="668"/>
      <c r="AE2" s="668"/>
      <c r="AF2" s="296"/>
      <c r="AG2" s="296"/>
    </row>
    <row r="3" spans="1:33" ht="21">
      <c r="A3" s="296"/>
      <c r="B3" s="301" t="s">
        <v>219</v>
      </c>
      <c r="C3" s="296"/>
      <c r="D3" s="296"/>
      <c r="E3" s="296"/>
      <c r="F3" s="296"/>
      <c r="G3" s="296"/>
      <c r="H3" s="296"/>
      <c r="I3" s="296"/>
      <c r="J3" s="296"/>
      <c r="K3" s="296"/>
      <c r="L3" s="296"/>
      <c r="M3" s="296"/>
      <c r="N3" s="296"/>
      <c r="O3" s="296"/>
      <c r="P3" s="296"/>
      <c r="Q3" s="296"/>
      <c r="R3" s="296"/>
      <c r="S3" s="296"/>
      <c r="T3" s="296"/>
      <c r="U3" s="296"/>
      <c r="V3" s="296"/>
      <c r="W3" s="296"/>
      <c r="X3" s="296"/>
      <c r="Y3" s="296"/>
      <c r="Z3" s="296"/>
      <c r="AA3" s="296"/>
      <c r="AB3" s="296"/>
      <c r="AC3" s="296"/>
      <c r="AD3" s="296"/>
      <c r="AE3" s="296"/>
      <c r="AF3" s="296"/>
      <c r="AG3" s="296"/>
    </row>
    <row r="4" spans="1:33" ht="7.5" customHeight="1">
      <c r="A4" s="296"/>
      <c r="B4" s="296"/>
      <c r="C4" s="296"/>
      <c r="D4" s="296"/>
      <c r="E4" s="296"/>
      <c r="F4" s="296"/>
      <c r="G4" s="296"/>
      <c r="H4" s="296"/>
      <c r="I4" s="296"/>
      <c r="J4" s="296"/>
      <c r="K4" s="296"/>
      <c r="L4" s="296"/>
      <c r="M4" s="296"/>
      <c r="N4" s="296"/>
      <c r="O4" s="296"/>
      <c r="P4" s="296"/>
      <c r="Q4" s="296"/>
      <c r="R4" s="296"/>
      <c r="S4" s="296"/>
      <c r="T4" s="296"/>
      <c r="U4" s="296"/>
      <c r="V4" s="296"/>
      <c r="W4" s="296"/>
      <c r="X4" s="296"/>
      <c r="Y4" s="296"/>
      <c r="Z4" s="296"/>
      <c r="AA4" s="296"/>
      <c r="AB4" s="296"/>
      <c r="AC4" s="296"/>
      <c r="AD4" s="296"/>
      <c r="AE4" s="296"/>
      <c r="AF4" s="296"/>
      <c r="AG4" s="296"/>
    </row>
    <row r="5" spans="1:33" ht="19.5" customHeight="1">
      <c r="A5" s="296"/>
      <c r="B5" s="296"/>
      <c r="C5" s="669" t="s">
        <v>220</v>
      </c>
      <c r="D5" s="670"/>
      <c r="E5" s="671"/>
      <c r="F5" s="671"/>
      <c r="G5" s="671"/>
      <c r="H5" s="671"/>
      <c r="I5" s="671"/>
      <c r="J5" s="671"/>
      <c r="K5" s="671"/>
      <c r="L5" s="671"/>
      <c r="M5" s="672"/>
      <c r="N5" s="296"/>
      <c r="O5" s="296"/>
      <c r="P5" s="296"/>
      <c r="Q5" s="296"/>
      <c r="R5" s="296"/>
      <c r="S5" s="296"/>
      <c r="T5" s="296"/>
      <c r="U5" s="296"/>
      <c r="V5" s="662" t="s">
        <v>221</v>
      </c>
      <c r="W5" s="662"/>
      <c r="X5" s="662"/>
      <c r="Y5" s="662"/>
      <c r="Z5" s="664"/>
      <c r="AA5" s="664"/>
      <c r="AB5" s="664"/>
      <c r="AC5" s="664"/>
      <c r="AD5" s="664"/>
      <c r="AE5" s="664"/>
      <c r="AF5" s="664"/>
      <c r="AG5" s="296"/>
    </row>
    <row r="6" spans="1:33" ht="14.25" customHeight="1">
      <c r="A6" s="296"/>
      <c r="B6" s="296"/>
      <c r="C6" s="296"/>
      <c r="D6" s="296"/>
      <c r="E6" s="296"/>
      <c r="F6" s="296"/>
      <c r="G6" s="296"/>
      <c r="H6" s="296"/>
      <c r="I6" s="296"/>
      <c r="J6" s="296"/>
      <c r="K6" s="296"/>
      <c r="L6" s="296"/>
      <c r="M6" s="296"/>
      <c r="N6" s="296"/>
      <c r="O6" s="296"/>
      <c r="P6" s="296"/>
      <c r="Q6" s="296"/>
      <c r="R6" s="296"/>
      <c r="S6" s="296"/>
      <c r="T6" s="296"/>
      <c r="U6" s="296"/>
      <c r="V6" s="296"/>
      <c r="W6" s="302" t="s">
        <v>222</v>
      </c>
      <c r="X6" s="673"/>
      <c r="Y6" s="673"/>
      <c r="Z6" s="673"/>
      <c r="AA6" s="673"/>
      <c r="AB6" s="673"/>
      <c r="AC6" s="673"/>
      <c r="AD6" s="673"/>
      <c r="AE6" s="673"/>
      <c r="AF6" s="296"/>
      <c r="AG6" s="296"/>
    </row>
    <row r="7" spans="1:33" ht="8.25" customHeight="1">
      <c r="A7" s="296"/>
      <c r="B7" s="296"/>
      <c r="C7" s="296"/>
      <c r="D7" s="296"/>
      <c r="E7" s="296"/>
      <c r="F7" s="296"/>
      <c r="G7" s="296"/>
      <c r="H7" s="296"/>
      <c r="I7" s="296"/>
      <c r="J7" s="296"/>
      <c r="K7" s="296"/>
      <c r="L7" s="296"/>
      <c r="M7" s="296"/>
      <c r="N7" s="296"/>
      <c r="O7" s="296"/>
      <c r="P7" s="296"/>
      <c r="Q7" s="296"/>
      <c r="R7" s="296"/>
      <c r="S7" s="296"/>
      <c r="T7" s="296"/>
      <c r="U7" s="296"/>
      <c r="V7" s="296"/>
      <c r="W7" s="302"/>
      <c r="X7" s="674"/>
      <c r="Y7" s="674"/>
      <c r="Z7" s="674"/>
      <c r="AA7" s="674"/>
      <c r="AB7" s="674"/>
      <c r="AC7" s="674"/>
      <c r="AD7" s="674"/>
      <c r="AE7" s="674"/>
      <c r="AF7" s="296"/>
      <c r="AG7" s="296"/>
    </row>
    <row r="8" spans="1:33" ht="23.25" customHeight="1">
      <c r="A8" s="296"/>
      <c r="B8" s="296"/>
      <c r="C8" s="669" t="s">
        <v>223</v>
      </c>
      <c r="D8" s="670"/>
      <c r="E8" s="675"/>
      <c r="F8" s="675"/>
      <c r="G8" s="675"/>
      <c r="H8" s="675"/>
      <c r="I8" s="675"/>
      <c r="J8" s="676"/>
      <c r="K8" s="296"/>
      <c r="L8" s="296"/>
      <c r="M8" s="296"/>
      <c r="N8" s="296"/>
      <c r="O8" s="296"/>
      <c r="P8" s="296"/>
      <c r="Q8" s="296"/>
      <c r="R8" s="296"/>
      <c r="S8" s="296"/>
      <c r="T8" s="296"/>
      <c r="U8" s="296"/>
      <c r="V8" s="296"/>
      <c r="W8" s="302" t="s">
        <v>45</v>
      </c>
      <c r="X8" s="582"/>
      <c r="Y8" s="582"/>
      <c r="Z8" s="582"/>
      <c r="AA8" s="582"/>
      <c r="AB8" s="582"/>
      <c r="AC8" s="582"/>
      <c r="AD8" s="582"/>
      <c r="AE8" s="582"/>
      <c r="AF8" s="296"/>
      <c r="AG8" s="296"/>
    </row>
    <row r="9" spans="1:33" ht="12.75" customHeight="1">
      <c r="A9" s="296"/>
      <c r="B9" s="296"/>
      <c r="C9" s="296"/>
      <c r="D9" s="296"/>
      <c r="E9" s="296"/>
      <c r="F9" s="296"/>
      <c r="G9" s="296"/>
      <c r="H9" s="296"/>
      <c r="I9" s="296"/>
      <c r="J9" s="296"/>
      <c r="K9" s="296"/>
      <c r="L9" s="296"/>
      <c r="M9" s="296"/>
      <c r="N9" s="296"/>
      <c r="O9" s="296"/>
      <c r="P9" s="296"/>
      <c r="Q9" s="296"/>
      <c r="R9" s="296"/>
      <c r="S9" s="296"/>
      <c r="T9" s="296"/>
      <c r="U9" s="296"/>
      <c r="V9" s="296"/>
      <c r="W9" s="302"/>
      <c r="X9" s="677"/>
      <c r="Y9" s="677"/>
      <c r="Z9" s="677"/>
      <c r="AA9" s="677"/>
      <c r="AB9" s="677"/>
      <c r="AC9" s="677"/>
      <c r="AD9" s="677"/>
      <c r="AE9" s="677"/>
      <c r="AF9" s="296" t="s">
        <v>224</v>
      </c>
      <c r="AG9" s="296"/>
    </row>
    <row r="10" spans="1:33" ht="15.75" customHeight="1">
      <c r="A10" s="296"/>
      <c r="B10" s="296"/>
      <c r="C10" s="296"/>
      <c r="D10" s="296"/>
      <c r="E10" s="296"/>
      <c r="F10" s="296"/>
      <c r="G10" s="296"/>
      <c r="H10" s="296"/>
      <c r="I10" s="296"/>
      <c r="J10" s="296"/>
      <c r="K10" s="296"/>
      <c r="L10" s="296"/>
      <c r="M10" s="296"/>
      <c r="N10" s="296"/>
      <c r="O10" s="296"/>
      <c r="P10" s="296"/>
      <c r="Q10" s="296"/>
      <c r="R10" s="296"/>
      <c r="S10" s="296"/>
      <c r="T10" s="296"/>
      <c r="U10" s="296"/>
      <c r="V10" s="296"/>
      <c r="W10" s="302"/>
      <c r="X10" s="666"/>
      <c r="Y10" s="666"/>
      <c r="Z10" s="666"/>
      <c r="AA10" s="666"/>
      <c r="AB10" s="666"/>
      <c r="AC10" s="666"/>
      <c r="AD10" s="666"/>
      <c r="AE10" s="666"/>
      <c r="AF10" s="296"/>
      <c r="AG10" s="296"/>
    </row>
    <row r="11" spans="1:33" ht="27" customHeight="1">
      <c r="A11" s="296"/>
      <c r="B11" s="678" t="s">
        <v>225</v>
      </c>
      <c r="C11" s="679"/>
      <c r="D11" s="679"/>
      <c r="E11" s="679"/>
      <c r="F11" s="680"/>
      <c r="G11" s="681" t="str">
        <f>F16</f>
        <v/>
      </c>
      <c r="H11" s="682"/>
      <c r="I11" s="682"/>
      <c r="J11" s="682"/>
      <c r="K11" s="682"/>
      <c r="L11" s="682"/>
      <c r="M11" s="682"/>
      <c r="N11" s="683"/>
      <c r="O11" s="296"/>
      <c r="P11" s="296"/>
      <c r="Q11" s="296"/>
      <c r="R11" s="296"/>
      <c r="S11" s="296"/>
      <c r="T11" s="296"/>
      <c r="U11" s="296"/>
      <c r="V11" s="296"/>
      <c r="W11" s="302" t="s">
        <v>226</v>
      </c>
      <c r="X11" s="666"/>
      <c r="Y11" s="666"/>
      <c r="Z11" s="666"/>
      <c r="AA11" s="666"/>
      <c r="AB11" s="666"/>
      <c r="AC11" s="666"/>
      <c r="AD11" s="666"/>
      <c r="AE11" s="666"/>
      <c r="AF11" s="296"/>
      <c r="AG11" s="296"/>
    </row>
    <row r="12" spans="1:33" ht="17.25" customHeight="1">
      <c r="A12" s="296"/>
      <c r="B12" s="296"/>
      <c r="C12" s="296"/>
      <c r="D12" s="296"/>
      <c r="E12" s="296"/>
      <c r="F12" s="296"/>
      <c r="G12" s="296"/>
      <c r="H12" s="296"/>
      <c r="I12" s="296"/>
      <c r="J12" s="296"/>
      <c r="K12" s="296"/>
      <c r="L12" s="296"/>
      <c r="M12" s="296"/>
      <c r="N12" s="296"/>
      <c r="O12" s="296"/>
      <c r="P12" s="296"/>
      <c r="Q12" s="296"/>
      <c r="R12" s="296"/>
      <c r="S12" s="296"/>
      <c r="T12" s="296"/>
      <c r="U12" s="296"/>
      <c r="V12" s="296"/>
      <c r="W12" s="296"/>
      <c r="X12" s="302" t="s">
        <v>227</v>
      </c>
      <c r="Y12" s="646"/>
      <c r="Z12" s="646"/>
      <c r="AA12" s="646"/>
      <c r="AB12" s="646"/>
      <c r="AC12" s="646"/>
      <c r="AD12" s="646"/>
      <c r="AE12" s="646"/>
      <c r="AF12" s="296"/>
      <c r="AG12" s="296"/>
    </row>
    <row r="13" spans="1:33" ht="12" customHeight="1">
      <c r="A13" s="296"/>
      <c r="B13" s="647" t="s">
        <v>228</v>
      </c>
      <c r="C13" s="648"/>
      <c r="D13" s="648"/>
      <c r="E13" s="649"/>
      <c r="F13" s="653"/>
      <c r="G13" s="654"/>
      <c r="H13" s="654"/>
      <c r="I13" s="654"/>
      <c r="J13" s="654"/>
      <c r="K13" s="655"/>
      <c r="L13" s="296"/>
      <c r="M13" s="303" t="s">
        <v>229</v>
      </c>
      <c r="N13" s="296"/>
      <c r="O13" s="296"/>
      <c r="P13" s="296"/>
      <c r="Q13" s="296"/>
      <c r="R13" s="296"/>
      <c r="S13" s="296"/>
      <c r="T13" s="296"/>
      <c r="U13" s="296"/>
      <c r="V13" s="296"/>
      <c r="W13" s="296"/>
      <c r="X13" s="296"/>
      <c r="Y13" s="296"/>
      <c r="Z13" s="296"/>
      <c r="AA13" s="296"/>
      <c r="AB13" s="296"/>
      <c r="AC13" s="296"/>
      <c r="AD13" s="296"/>
      <c r="AE13" s="296"/>
      <c r="AF13" s="296"/>
      <c r="AG13" s="296"/>
    </row>
    <row r="14" spans="1:33" ht="18.75" customHeight="1">
      <c r="A14" s="296"/>
      <c r="B14" s="650"/>
      <c r="C14" s="651"/>
      <c r="D14" s="651"/>
      <c r="E14" s="652"/>
      <c r="F14" s="656"/>
      <c r="G14" s="657"/>
      <c r="H14" s="657"/>
      <c r="I14" s="657"/>
      <c r="J14" s="657"/>
      <c r="K14" s="658"/>
      <c r="L14" s="296"/>
      <c r="M14" s="659"/>
      <c r="N14" s="660"/>
      <c r="O14" s="660"/>
      <c r="P14" s="660"/>
      <c r="Q14" s="660"/>
      <c r="R14" s="660"/>
      <c r="S14" s="660"/>
      <c r="T14" s="661"/>
      <c r="U14" s="296"/>
      <c r="V14" s="662" t="s">
        <v>359</v>
      </c>
      <c r="W14" s="662"/>
      <c r="X14" s="662"/>
      <c r="Y14" s="662"/>
      <c r="Z14" s="663"/>
      <c r="AA14" s="664"/>
      <c r="AB14" s="664"/>
      <c r="AC14" s="664"/>
      <c r="AD14" s="664"/>
      <c r="AE14" s="664"/>
      <c r="AF14" s="664"/>
      <c r="AG14" s="296"/>
    </row>
    <row r="15" spans="1:33" ht="30.75" customHeight="1">
      <c r="A15" s="296"/>
      <c r="B15" s="634" t="s">
        <v>230</v>
      </c>
      <c r="C15" s="635"/>
      <c r="D15" s="635"/>
      <c r="E15" s="304">
        <v>0.1</v>
      </c>
      <c r="F15" s="636">
        <f>IF(OR(E15="対象外",E15="非課税"),0,ROUNDDOWN(F13*E15,0))</f>
        <v>0</v>
      </c>
      <c r="G15" s="637"/>
      <c r="H15" s="637"/>
      <c r="I15" s="637"/>
      <c r="J15" s="637"/>
      <c r="K15" s="638"/>
      <c r="L15" s="296"/>
      <c r="M15" s="296"/>
      <c r="N15" s="296"/>
      <c r="O15" s="296"/>
      <c r="P15" s="296"/>
      <c r="Q15" s="296"/>
      <c r="R15" s="296"/>
      <c r="S15" s="296"/>
      <c r="T15" s="296"/>
      <c r="U15" s="296"/>
      <c r="V15" s="296"/>
      <c r="W15" s="296"/>
      <c r="X15" s="296"/>
      <c r="Y15" s="296"/>
      <c r="Z15" s="296"/>
      <c r="AA15" s="296"/>
      <c r="AB15" s="296"/>
      <c r="AC15" s="296"/>
      <c r="AD15" s="296"/>
      <c r="AE15" s="296"/>
      <c r="AF15" s="296"/>
      <c r="AG15" s="296"/>
    </row>
    <row r="16" spans="1:33" ht="30.75" customHeight="1">
      <c r="A16" s="296"/>
      <c r="B16" s="639" t="s">
        <v>231</v>
      </c>
      <c r="C16" s="640"/>
      <c r="D16" s="640"/>
      <c r="E16" s="640"/>
      <c r="F16" s="641" t="str">
        <f>IF(M14="","",F13+F15)</f>
        <v/>
      </c>
      <c r="G16" s="642"/>
      <c r="H16" s="642"/>
      <c r="I16" s="642"/>
      <c r="J16" s="642"/>
      <c r="K16" s="643"/>
      <c r="L16" s="296"/>
      <c r="M16" s="305" t="s">
        <v>232</v>
      </c>
      <c r="N16" s="296"/>
      <c r="O16" s="296"/>
      <c r="P16" s="296"/>
      <c r="Q16" s="296"/>
      <c r="R16" s="296"/>
      <c r="S16" s="296"/>
      <c r="T16" s="296"/>
      <c r="U16" s="296"/>
      <c r="V16" s="296"/>
      <c r="W16" s="296"/>
      <c r="X16" s="296"/>
      <c r="Y16" s="296"/>
      <c r="Z16" s="296"/>
      <c r="AA16" s="296"/>
      <c r="AB16" s="296"/>
      <c r="AC16" s="296"/>
      <c r="AD16" s="296"/>
      <c r="AE16" s="296"/>
      <c r="AF16" s="296"/>
      <c r="AG16" s="296"/>
    </row>
    <row r="17" spans="1:34" ht="12.75" customHeight="1">
      <c r="A17" s="296"/>
      <c r="B17" s="644"/>
      <c r="C17" s="644"/>
      <c r="D17" s="644"/>
      <c r="E17" s="644"/>
      <c r="F17" s="645"/>
      <c r="G17" s="645"/>
      <c r="H17" s="645"/>
      <c r="I17" s="645"/>
      <c r="J17" s="645"/>
      <c r="K17" s="296"/>
      <c r="L17" s="296"/>
      <c r="M17" s="306"/>
      <c r="N17" s="307" t="s">
        <v>358</v>
      </c>
      <c r="O17" s="296"/>
      <c r="P17" s="296"/>
      <c r="Q17" s="308"/>
      <c r="R17" s="308"/>
      <c r="S17" s="308"/>
      <c r="T17" s="308"/>
      <c r="U17" s="308"/>
      <c r="V17" s="296"/>
      <c r="W17" s="296"/>
      <c r="X17" s="296"/>
      <c r="Y17" s="296"/>
      <c r="Z17" s="296"/>
      <c r="AA17" s="296"/>
      <c r="AB17" s="296"/>
      <c r="AC17" s="296"/>
      <c r="AD17" s="296"/>
      <c r="AE17" s="296"/>
      <c r="AF17" s="296"/>
      <c r="AG17" s="296"/>
    </row>
    <row r="18" spans="1:34" ht="12.75" customHeight="1">
      <c r="A18" s="296"/>
      <c r="B18" s="296"/>
      <c r="C18" s="296"/>
      <c r="D18" s="296"/>
      <c r="E18" s="296"/>
      <c r="F18" s="296"/>
      <c r="G18" s="296"/>
      <c r="H18" s="296"/>
      <c r="I18" s="296"/>
      <c r="J18" s="296"/>
      <c r="K18" s="296"/>
      <c r="L18" s="296"/>
      <c r="M18" s="296"/>
      <c r="N18" s="307" t="s">
        <v>357</v>
      </c>
      <c r="O18" s="296"/>
      <c r="P18" s="296"/>
      <c r="Q18" s="296"/>
      <c r="R18" s="296"/>
      <c r="S18" s="296"/>
      <c r="T18" s="296"/>
      <c r="U18" s="296"/>
      <c r="V18" s="296"/>
      <c r="W18" s="296"/>
      <c r="X18" s="296"/>
      <c r="Y18" s="296"/>
      <c r="Z18" s="296"/>
      <c r="AA18" s="296"/>
      <c r="AB18" s="296"/>
      <c r="AC18" s="296"/>
      <c r="AD18" s="296"/>
      <c r="AE18" s="296"/>
      <c r="AF18" s="296"/>
      <c r="AG18" s="296"/>
    </row>
    <row r="19" spans="1:34" ht="12.75" customHeight="1">
      <c r="A19" s="296"/>
      <c r="B19" s="302" t="s">
        <v>233</v>
      </c>
      <c r="C19" s="296"/>
      <c r="D19" s="296"/>
      <c r="E19" s="296"/>
      <c r="F19" s="296"/>
      <c r="G19" s="296"/>
      <c r="H19" s="296"/>
      <c r="I19" s="296"/>
      <c r="J19" s="296"/>
      <c r="K19" s="296"/>
      <c r="L19" s="309"/>
      <c r="M19" s="310" t="s">
        <v>234</v>
      </c>
      <c r="N19" s="307" t="s">
        <v>235</v>
      </c>
      <c r="O19" s="309"/>
      <c r="P19" s="309"/>
      <c r="Q19" s="309"/>
      <c r="R19" s="309"/>
      <c r="S19" s="309"/>
      <c r="T19" s="309"/>
      <c r="U19" s="309"/>
      <c r="V19" s="296"/>
      <c r="W19" s="296"/>
      <c r="X19" s="296"/>
      <c r="Y19" s="296"/>
      <c r="Z19" s="296"/>
      <c r="AA19" s="296"/>
      <c r="AB19" s="296"/>
      <c r="AC19" s="296"/>
      <c r="AD19" s="296"/>
      <c r="AE19" s="296"/>
      <c r="AF19" s="296"/>
      <c r="AG19" s="296"/>
    </row>
    <row r="20" spans="1:34" ht="20.25" customHeight="1">
      <c r="A20" s="296"/>
      <c r="B20" s="613" t="s">
        <v>236</v>
      </c>
      <c r="C20" s="614"/>
      <c r="D20" s="614"/>
      <c r="E20" s="614"/>
      <c r="F20" s="614"/>
      <c r="G20" s="614" t="s">
        <v>237</v>
      </c>
      <c r="H20" s="614"/>
      <c r="I20" s="614"/>
      <c r="J20" s="614"/>
      <c r="K20" s="614"/>
      <c r="L20" s="614"/>
      <c r="M20" s="615" t="s">
        <v>238</v>
      </c>
      <c r="N20" s="616"/>
      <c r="O20" s="616"/>
      <c r="P20" s="616"/>
      <c r="Q20" s="616"/>
      <c r="R20" s="616"/>
      <c r="S20" s="616"/>
      <c r="T20" s="617"/>
      <c r="U20" s="614" t="s">
        <v>7</v>
      </c>
      <c r="V20" s="614"/>
      <c r="W20" s="614"/>
      <c r="X20" s="618"/>
      <c r="Y20" s="296"/>
      <c r="Z20" s="296"/>
      <c r="AA20" s="296"/>
      <c r="AB20" s="296"/>
      <c r="AC20" s="296"/>
      <c r="AD20" s="296"/>
      <c r="AE20" s="296"/>
      <c r="AF20" s="296"/>
      <c r="AG20" s="296"/>
    </row>
    <row r="21" spans="1:34" ht="20.25" customHeight="1">
      <c r="A21" s="296"/>
      <c r="B21" s="627"/>
      <c r="C21" s="628"/>
      <c r="D21" s="628"/>
      <c r="E21" s="628"/>
      <c r="F21" s="628"/>
      <c r="G21" s="628"/>
      <c r="H21" s="628"/>
      <c r="I21" s="628"/>
      <c r="J21" s="628"/>
      <c r="K21" s="628"/>
      <c r="L21" s="628"/>
      <c r="M21" s="629"/>
      <c r="N21" s="630"/>
      <c r="O21" s="630"/>
      <c r="P21" s="630"/>
      <c r="Q21" s="630"/>
      <c r="R21" s="630"/>
      <c r="S21" s="630"/>
      <c r="T21" s="631"/>
      <c r="U21" s="632">
        <f>F13</f>
        <v>0</v>
      </c>
      <c r="V21" s="632"/>
      <c r="W21" s="632"/>
      <c r="X21" s="633"/>
      <c r="Y21" s="296"/>
      <c r="Z21" s="296"/>
      <c r="AA21" s="296"/>
      <c r="AB21" s="296"/>
      <c r="AC21" s="296"/>
      <c r="AD21" s="296"/>
      <c r="AE21" s="296"/>
      <c r="AF21" s="296"/>
      <c r="AG21" s="296"/>
    </row>
    <row r="22" spans="1:34" ht="20.25" customHeight="1">
      <c r="A22" s="296"/>
      <c r="B22" s="613" t="s">
        <v>239</v>
      </c>
      <c r="C22" s="614"/>
      <c r="D22" s="614"/>
      <c r="E22" s="614"/>
      <c r="F22" s="614"/>
      <c r="G22" s="614" t="s">
        <v>240</v>
      </c>
      <c r="H22" s="614"/>
      <c r="I22" s="614"/>
      <c r="J22" s="614"/>
      <c r="K22" s="614"/>
      <c r="L22" s="614"/>
      <c r="M22" s="614" t="s">
        <v>241</v>
      </c>
      <c r="N22" s="614"/>
      <c r="O22" s="615" t="s">
        <v>238</v>
      </c>
      <c r="P22" s="616"/>
      <c r="Q22" s="616"/>
      <c r="R22" s="616"/>
      <c r="S22" s="616"/>
      <c r="T22" s="617"/>
      <c r="U22" s="614" t="s">
        <v>7</v>
      </c>
      <c r="V22" s="614"/>
      <c r="W22" s="614"/>
      <c r="X22" s="618"/>
      <c r="Y22" s="296"/>
      <c r="Z22" s="296"/>
      <c r="AA22" s="296"/>
      <c r="AB22" s="296"/>
      <c r="AC22" s="296"/>
      <c r="AD22" s="296"/>
      <c r="AE22" s="296"/>
      <c r="AF22" s="296"/>
      <c r="AG22" s="296"/>
    </row>
    <row r="23" spans="1:34" ht="20.25" customHeight="1">
      <c r="A23" s="296"/>
      <c r="B23" s="619"/>
      <c r="C23" s="620"/>
      <c r="D23" s="620"/>
      <c r="E23" s="620"/>
      <c r="F23" s="620"/>
      <c r="G23" s="620"/>
      <c r="H23" s="620"/>
      <c r="I23" s="620"/>
      <c r="J23" s="620"/>
      <c r="K23" s="620"/>
      <c r="L23" s="620"/>
      <c r="M23" s="621"/>
      <c r="N23" s="621"/>
      <c r="O23" s="622"/>
      <c r="P23" s="623"/>
      <c r="Q23" s="623"/>
      <c r="R23" s="623"/>
      <c r="S23" s="623"/>
      <c r="T23" s="624"/>
      <c r="U23" s="625">
        <f>U21*M23</f>
        <v>0</v>
      </c>
      <c r="V23" s="625"/>
      <c r="W23" s="625"/>
      <c r="X23" s="626"/>
      <c r="Y23" s="296"/>
      <c r="Z23" s="296"/>
      <c r="AA23" s="296"/>
      <c r="AB23" s="296"/>
      <c r="AC23" s="296"/>
      <c r="AD23" s="296"/>
      <c r="AE23" s="296"/>
      <c r="AF23" s="296"/>
      <c r="AG23" s="296"/>
    </row>
    <row r="24" spans="1:34" ht="20.25" customHeight="1">
      <c r="A24" s="296"/>
      <c r="B24" s="597"/>
      <c r="C24" s="598"/>
      <c r="D24" s="598"/>
      <c r="E24" s="598"/>
      <c r="F24" s="598"/>
      <c r="G24" s="598"/>
      <c r="H24" s="598"/>
      <c r="I24" s="598"/>
      <c r="J24" s="598"/>
      <c r="K24" s="598"/>
      <c r="L24" s="598"/>
      <c r="M24" s="599"/>
      <c r="N24" s="599"/>
      <c r="O24" s="600"/>
      <c r="P24" s="601"/>
      <c r="Q24" s="601"/>
      <c r="R24" s="601"/>
      <c r="S24" s="601"/>
      <c r="T24" s="602"/>
      <c r="U24" s="603">
        <f>U21*M24</f>
        <v>0</v>
      </c>
      <c r="V24" s="603"/>
      <c r="W24" s="603"/>
      <c r="X24" s="604"/>
      <c r="Y24" s="296"/>
      <c r="Z24" s="296"/>
      <c r="AA24" s="296"/>
      <c r="AB24" s="296"/>
      <c r="AC24" s="296"/>
      <c r="AD24" s="296"/>
      <c r="AE24" s="296"/>
      <c r="AF24" s="296"/>
      <c r="AG24" s="296"/>
    </row>
    <row r="25" spans="1:34" ht="20.25" customHeight="1">
      <c r="A25" s="296"/>
      <c r="B25" s="597"/>
      <c r="C25" s="598"/>
      <c r="D25" s="598"/>
      <c r="E25" s="598"/>
      <c r="F25" s="598"/>
      <c r="G25" s="598"/>
      <c r="H25" s="598"/>
      <c r="I25" s="598"/>
      <c r="J25" s="598"/>
      <c r="K25" s="598"/>
      <c r="L25" s="598"/>
      <c r="M25" s="599"/>
      <c r="N25" s="599"/>
      <c r="O25" s="600"/>
      <c r="P25" s="601"/>
      <c r="Q25" s="601"/>
      <c r="R25" s="601"/>
      <c r="S25" s="601"/>
      <c r="T25" s="602"/>
      <c r="U25" s="603">
        <f>U21*M25</f>
        <v>0</v>
      </c>
      <c r="V25" s="603"/>
      <c r="W25" s="603"/>
      <c r="X25" s="604"/>
      <c r="Y25" s="296"/>
      <c r="Z25" s="296"/>
      <c r="AA25" s="296"/>
      <c r="AB25" s="296"/>
      <c r="AC25" s="296"/>
      <c r="AD25" s="296"/>
      <c r="AE25" s="296"/>
      <c r="AF25" s="296"/>
      <c r="AG25" s="296"/>
    </row>
    <row r="26" spans="1:34" ht="20.25" customHeight="1">
      <c r="A26" s="296"/>
      <c r="B26" s="597"/>
      <c r="C26" s="598"/>
      <c r="D26" s="598"/>
      <c r="E26" s="598"/>
      <c r="F26" s="598"/>
      <c r="G26" s="598"/>
      <c r="H26" s="598"/>
      <c r="I26" s="598"/>
      <c r="J26" s="598"/>
      <c r="K26" s="598"/>
      <c r="L26" s="598"/>
      <c r="M26" s="599"/>
      <c r="N26" s="599"/>
      <c r="O26" s="600"/>
      <c r="P26" s="601"/>
      <c r="Q26" s="601"/>
      <c r="R26" s="601"/>
      <c r="S26" s="601"/>
      <c r="T26" s="602"/>
      <c r="U26" s="603">
        <f>U21*M26</f>
        <v>0</v>
      </c>
      <c r="V26" s="603"/>
      <c r="W26" s="603"/>
      <c r="X26" s="604"/>
      <c r="Y26" s="296"/>
      <c r="Z26" s="296"/>
      <c r="AA26" s="296"/>
      <c r="AB26" s="296"/>
      <c r="AC26" s="296"/>
      <c r="AD26" s="296"/>
      <c r="AE26" s="296"/>
      <c r="AF26" s="296"/>
      <c r="AG26" s="296"/>
    </row>
    <row r="27" spans="1:34" ht="20.25" customHeight="1">
      <c r="A27" s="296"/>
      <c r="B27" s="605"/>
      <c r="C27" s="606"/>
      <c r="D27" s="606"/>
      <c r="E27" s="606"/>
      <c r="F27" s="606"/>
      <c r="G27" s="606"/>
      <c r="H27" s="606"/>
      <c r="I27" s="606"/>
      <c r="J27" s="606"/>
      <c r="K27" s="606"/>
      <c r="L27" s="606"/>
      <c r="M27" s="607"/>
      <c r="N27" s="607"/>
      <c r="O27" s="608"/>
      <c r="P27" s="609"/>
      <c r="Q27" s="609"/>
      <c r="R27" s="609"/>
      <c r="S27" s="609"/>
      <c r="T27" s="610"/>
      <c r="U27" s="611">
        <f>U21*M27</f>
        <v>0</v>
      </c>
      <c r="V27" s="611"/>
      <c r="W27" s="611"/>
      <c r="X27" s="612"/>
      <c r="Y27" s="296"/>
      <c r="Z27" s="296"/>
      <c r="AA27" s="296"/>
      <c r="AB27" s="296"/>
      <c r="AC27" s="296"/>
      <c r="AD27" s="296"/>
      <c r="AE27" s="296"/>
      <c r="AF27" s="296"/>
      <c r="AG27" s="296"/>
    </row>
    <row r="28" spans="1:34" ht="20.25" customHeight="1">
      <c r="A28" s="296"/>
      <c r="B28" s="587"/>
      <c r="C28" s="588"/>
      <c r="D28" s="588"/>
      <c r="E28" s="588"/>
      <c r="F28" s="588"/>
      <c r="G28" s="588"/>
      <c r="H28" s="588"/>
      <c r="I28" s="588"/>
      <c r="J28" s="588"/>
      <c r="K28" s="588"/>
      <c r="L28" s="588"/>
      <c r="M28" s="588"/>
      <c r="N28" s="588"/>
      <c r="O28" s="589"/>
      <c r="P28" s="590"/>
      <c r="Q28" s="590"/>
      <c r="R28" s="590"/>
      <c r="S28" s="590"/>
      <c r="T28" s="591"/>
      <c r="U28" s="592">
        <f>SUM(U23:U27)</f>
        <v>0</v>
      </c>
      <c r="V28" s="592"/>
      <c r="W28" s="592"/>
      <c r="X28" s="593"/>
      <c r="Y28" s="296"/>
      <c r="Z28" s="296"/>
      <c r="AA28" s="296"/>
      <c r="AB28" s="296"/>
      <c r="AC28" s="296"/>
      <c r="AD28" s="296"/>
      <c r="AE28" s="296"/>
      <c r="AF28" s="296"/>
      <c r="AG28" s="296"/>
    </row>
    <row r="29" spans="1:34" ht="11.25" customHeight="1">
      <c r="A29" s="296"/>
      <c r="B29" s="296"/>
      <c r="C29" s="296"/>
      <c r="D29" s="296"/>
      <c r="E29" s="296"/>
      <c r="F29" s="296"/>
      <c r="G29" s="296"/>
      <c r="H29" s="296"/>
      <c r="I29" s="296"/>
      <c r="J29" s="296"/>
      <c r="K29" s="296"/>
      <c r="L29" s="296"/>
      <c r="M29" s="296"/>
      <c r="N29" s="296"/>
      <c r="O29" s="296"/>
      <c r="P29" s="296"/>
      <c r="Q29" s="296"/>
      <c r="R29" s="296"/>
      <c r="S29" s="296"/>
      <c r="T29" s="296"/>
      <c r="U29" s="296"/>
      <c r="V29" s="296"/>
      <c r="W29" s="296"/>
      <c r="X29" s="296"/>
      <c r="Y29" s="296"/>
      <c r="Z29" s="296"/>
      <c r="AA29" s="296"/>
      <c r="AB29" s="296"/>
      <c r="AC29" s="296"/>
      <c r="AD29" s="296"/>
      <c r="AE29" s="296"/>
      <c r="AF29" s="296"/>
      <c r="AG29" s="296"/>
    </row>
    <row r="30" spans="1:34">
      <c r="A30" s="296"/>
      <c r="B30" s="594" t="s">
        <v>242</v>
      </c>
      <c r="C30" s="595"/>
      <c r="D30" s="595"/>
      <c r="E30" s="595" t="s">
        <v>243</v>
      </c>
      <c r="F30" s="595"/>
      <c r="G30" s="595"/>
      <c r="H30" s="595" t="s">
        <v>244</v>
      </c>
      <c r="I30" s="595"/>
      <c r="J30" s="596"/>
      <c r="K30" s="302"/>
      <c r="L30" s="302" t="s">
        <v>245</v>
      </c>
      <c r="M30" s="302"/>
      <c r="N30" s="302"/>
      <c r="O30" s="302"/>
      <c r="P30" s="302"/>
      <c r="Q30" s="302"/>
      <c r="R30" s="302"/>
      <c r="S30" s="302" t="s">
        <v>246</v>
      </c>
      <c r="T30" s="302"/>
      <c r="U30" s="302"/>
      <c r="V30" s="302"/>
      <c r="W30" s="296"/>
      <c r="X30" s="296"/>
      <c r="Y30" s="296"/>
      <c r="Z30" s="296"/>
      <c r="AA30" s="296"/>
      <c r="AB30" s="296"/>
      <c r="AC30" s="296"/>
      <c r="AD30" s="296"/>
      <c r="AE30" s="296"/>
      <c r="AF30" s="296"/>
      <c r="AG30" s="296"/>
    </row>
    <row r="31" spans="1:34" ht="24" customHeight="1">
      <c r="A31" s="296"/>
      <c r="B31" s="570"/>
      <c r="C31" s="571"/>
      <c r="D31" s="571"/>
      <c r="E31" s="571"/>
      <c r="F31" s="571"/>
      <c r="G31" s="571"/>
      <c r="H31" s="571"/>
      <c r="I31" s="571"/>
      <c r="J31" s="574"/>
      <c r="K31" s="296"/>
      <c r="L31" s="576"/>
      <c r="M31" s="577"/>
      <c r="N31" s="577"/>
      <c r="O31" s="577"/>
      <c r="P31" s="577"/>
      <c r="Q31" s="578"/>
      <c r="R31" s="296"/>
      <c r="S31" s="582"/>
      <c r="T31" s="582"/>
      <c r="U31" s="582"/>
      <c r="V31" s="582"/>
      <c r="W31" s="296" t="s">
        <v>247</v>
      </c>
      <c r="X31" s="582"/>
      <c r="Y31" s="582"/>
      <c r="Z31" s="582"/>
      <c r="AA31" s="582"/>
      <c r="AB31" s="296" t="s">
        <v>248</v>
      </c>
      <c r="AC31" s="296"/>
      <c r="AD31" s="296" t="s">
        <v>362</v>
      </c>
      <c r="AE31" s="311"/>
      <c r="AF31" s="311"/>
      <c r="AG31" s="665"/>
      <c r="AH31" s="665"/>
    </row>
    <row r="32" spans="1:34" ht="5.25" customHeight="1">
      <c r="A32" s="296"/>
      <c r="B32" s="570"/>
      <c r="C32" s="571"/>
      <c r="D32" s="571"/>
      <c r="E32" s="571"/>
      <c r="F32" s="571"/>
      <c r="G32" s="571"/>
      <c r="H32" s="571"/>
      <c r="I32" s="571"/>
      <c r="J32" s="574"/>
      <c r="K32" s="296"/>
      <c r="L32" s="579"/>
      <c r="M32" s="580"/>
      <c r="N32" s="580"/>
      <c r="O32" s="580"/>
      <c r="P32" s="580"/>
      <c r="Q32" s="581"/>
      <c r="R32" s="296"/>
      <c r="S32" s="296"/>
      <c r="T32" s="296"/>
      <c r="U32" s="296"/>
      <c r="V32" s="296"/>
      <c r="W32" s="296"/>
      <c r="X32" s="296"/>
      <c r="Y32" s="296"/>
      <c r="Z32" s="296"/>
      <c r="AA32" s="296"/>
      <c r="AB32" s="296"/>
      <c r="AC32" s="296"/>
      <c r="AD32" s="296"/>
      <c r="AE32" s="296"/>
      <c r="AF32" s="296"/>
      <c r="AG32" s="296"/>
    </row>
    <row r="33" spans="1:33">
      <c r="A33" s="296"/>
      <c r="B33" s="570"/>
      <c r="C33" s="571"/>
      <c r="D33" s="571"/>
      <c r="E33" s="571"/>
      <c r="F33" s="571"/>
      <c r="G33" s="571"/>
      <c r="H33" s="571"/>
      <c r="I33" s="571"/>
      <c r="J33" s="574"/>
      <c r="K33" s="296"/>
      <c r="L33" s="296"/>
      <c r="M33" s="296"/>
      <c r="N33" s="296"/>
      <c r="O33" s="296"/>
      <c r="P33" s="296"/>
      <c r="Q33" s="296"/>
      <c r="R33" s="296"/>
      <c r="S33" s="296"/>
      <c r="T33" s="296"/>
      <c r="U33" s="583"/>
      <c r="V33" s="583"/>
      <c r="W33" s="583"/>
      <c r="X33" s="583"/>
      <c r="Y33" s="296"/>
      <c r="Z33" s="296"/>
      <c r="AA33" s="585"/>
      <c r="AB33" s="585"/>
      <c r="AC33" s="585"/>
      <c r="AD33" s="585"/>
      <c r="AE33" s="585"/>
      <c r="AF33" s="585"/>
      <c r="AG33" s="296"/>
    </row>
    <row r="34" spans="1:33">
      <c r="A34" s="296"/>
      <c r="B34" s="572"/>
      <c r="C34" s="573"/>
      <c r="D34" s="573"/>
      <c r="E34" s="573"/>
      <c r="F34" s="573"/>
      <c r="G34" s="573"/>
      <c r="H34" s="573"/>
      <c r="I34" s="573"/>
      <c r="J34" s="575"/>
      <c r="K34" s="296"/>
      <c r="L34" s="296"/>
      <c r="M34" s="296"/>
      <c r="N34" s="296"/>
      <c r="O34" s="296"/>
      <c r="P34" s="296"/>
      <c r="Q34" s="296"/>
      <c r="R34" s="296"/>
      <c r="S34" s="296" t="s">
        <v>249</v>
      </c>
      <c r="T34" s="296"/>
      <c r="U34" s="584"/>
      <c r="V34" s="584"/>
      <c r="W34" s="584"/>
      <c r="X34" s="584"/>
      <c r="Y34" s="296" t="s">
        <v>250</v>
      </c>
      <c r="Z34" s="296"/>
      <c r="AA34" s="586"/>
      <c r="AB34" s="586"/>
      <c r="AC34" s="586"/>
      <c r="AD34" s="586"/>
      <c r="AE34" s="586"/>
      <c r="AF34" s="586"/>
      <c r="AG34" s="296"/>
    </row>
    <row r="35" spans="1:33" ht="8.25" customHeight="1">
      <c r="A35" s="296"/>
      <c r="B35" s="296"/>
      <c r="C35" s="296"/>
      <c r="D35" s="296"/>
      <c r="E35" s="296"/>
      <c r="F35" s="296"/>
      <c r="G35" s="296"/>
      <c r="H35" s="296"/>
      <c r="I35" s="296"/>
      <c r="J35" s="296"/>
      <c r="K35" s="296"/>
      <c r="L35" s="296"/>
      <c r="M35" s="296"/>
      <c r="N35" s="296"/>
      <c r="O35" s="296"/>
      <c r="P35" s="296"/>
      <c r="Q35" s="296"/>
      <c r="R35" s="296"/>
      <c r="S35" s="296"/>
      <c r="T35" s="296"/>
      <c r="U35" s="296"/>
      <c r="V35" s="296"/>
      <c r="W35" s="296"/>
      <c r="X35" s="296"/>
      <c r="Y35" s="296"/>
      <c r="Z35" s="296"/>
      <c r="AA35" s="296"/>
      <c r="AB35" s="296"/>
      <c r="AC35" s="296"/>
      <c r="AD35" s="296"/>
      <c r="AE35" s="296"/>
      <c r="AF35" s="296"/>
      <c r="AG35" s="296"/>
    </row>
    <row r="37" spans="1:33" ht="20.25" customHeight="1">
      <c r="A37" s="569" t="s">
        <v>251</v>
      </c>
      <c r="B37" s="569"/>
      <c r="C37" s="569"/>
      <c r="D37" s="569"/>
    </row>
    <row r="38" spans="1:33" ht="20.25" customHeight="1">
      <c r="A38" s="312" t="s">
        <v>252</v>
      </c>
      <c r="B38" s="297" t="s">
        <v>253</v>
      </c>
    </row>
    <row r="39" spans="1:33" ht="20.25" customHeight="1">
      <c r="A39" s="313" t="s">
        <v>254</v>
      </c>
      <c r="B39" s="297" t="s">
        <v>255</v>
      </c>
    </row>
    <row r="40" spans="1:33" ht="20.25" customHeight="1">
      <c r="B40" s="297" t="s">
        <v>256</v>
      </c>
    </row>
    <row r="41" spans="1:33" ht="20.25" customHeight="1">
      <c r="A41" s="313" t="s">
        <v>257</v>
      </c>
      <c r="B41" s="297" t="s">
        <v>258</v>
      </c>
    </row>
    <row r="42" spans="1:33" ht="20.25" customHeight="1">
      <c r="A42" s="313" t="s">
        <v>259</v>
      </c>
      <c r="B42" s="297" t="s">
        <v>260</v>
      </c>
      <c r="L42" s="569" t="s">
        <v>261</v>
      </c>
      <c r="M42" s="569"/>
      <c r="N42" s="569"/>
    </row>
    <row r="43" spans="1:33" ht="20.25" customHeight="1">
      <c r="A43" s="313" t="s">
        <v>262</v>
      </c>
      <c r="B43" s="297" t="s">
        <v>263</v>
      </c>
    </row>
    <row r="44" spans="1:33" ht="20.25" customHeight="1">
      <c r="A44" s="313" t="s">
        <v>264</v>
      </c>
      <c r="B44" s="297" t="s">
        <v>265</v>
      </c>
    </row>
    <row r="45" spans="1:33" ht="21" customHeight="1">
      <c r="A45" s="313" t="s">
        <v>266</v>
      </c>
      <c r="B45" s="297" t="s">
        <v>267</v>
      </c>
    </row>
    <row r="46" spans="1:33" ht="21" customHeight="1">
      <c r="B46" s="297" t="s">
        <v>268</v>
      </c>
    </row>
  </sheetData>
  <sheetProtection algorithmName="SHA-512" hashValue="Lss4hvn2S/SL69KqbEYSiBUlPJpRihrsDJDVl8Nh2Gh3Ikv1P4AGqUynkOu5GaKfdNvF5TxNSyPZpl0eg4cPBg==" saltValue="nLiupo3HrwGs6RhVWSzpIA==" spinCount="100000" sheet="1" objects="1" scenarios="1" selectLockedCells="1"/>
  <mergeCells count="84">
    <mergeCell ref="AG31:AH31"/>
    <mergeCell ref="X10:AE10"/>
    <mergeCell ref="K1:W1"/>
    <mergeCell ref="Y2:AE2"/>
    <mergeCell ref="C5:D5"/>
    <mergeCell ref="E5:M5"/>
    <mergeCell ref="V5:Y5"/>
    <mergeCell ref="Z5:AF5"/>
    <mergeCell ref="X6:AE6"/>
    <mergeCell ref="X7:AE7"/>
    <mergeCell ref="C8:D8"/>
    <mergeCell ref="E8:J8"/>
    <mergeCell ref="X8:AE9"/>
    <mergeCell ref="B11:F11"/>
    <mergeCell ref="G11:N11"/>
    <mergeCell ref="X11:AE11"/>
    <mergeCell ref="Y12:AE12"/>
    <mergeCell ref="B13:E14"/>
    <mergeCell ref="F13:K14"/>
    <mergeCell ref="M14:T14"/>
    <mergeCell ref="V14:Y14"/>
    <mergeCell ref="Z14:AF14"/>
    <mergeCell ref="B15:D15"/>
    <mergeCell ref="F15:K15"/>
    <mergeCell ref="B16:E16"/>
    <mergeCell ref="F16:K16"/>
    <mergeCell ref="B17:E17"/>
    <mergeCell ref="F17:J17"/>
    <mergeCell ref="B20:F20"/>
    <mergeCell ref="G20:L20"/>
    <mergeCell ref="M20:T20"/>
    <mergeCell ref="U20:X20"/>
    <mergeCell ref="B21:F21"/>
    <mergeCell ref="G21:L21"/>
    <mergeCell ref="M21:T21"/>
    <mergeCell ref="U21:X21"/>
    <mergeCell ref="B23:F23"/>
    <mergeCell ref="G23:L23"/>
    <mergeCell ref="M23:N23"/>
    <mergeCell ref="O23:T23"/>
    <mergeCell ref="U23:X23"/>
    <mergeCell ref="B22:F22"/>
    <mergeCell ref="G22:L22"/>
    <mergeCell ref="M22:N22"/>
    <mergeCell ref="O22:T22"/>
    <mergeCell ref="U22:X22"/>
    <mergeCell ref="B25:F25"/>
    <mergeCell ref="G25:L25"/>
    <mergeCell ref="M25:N25"/>
    <mergeCell ref="O25:T25"/>
    <mergeCell ref="U25:X25"/>
    <mergeCell ref="B24:F24"/>
    <mergeCell ref="G24:L24"/>
    <mergeCell ref="M24:N24"/>
    <mergeCell ref="O24:T24"/>
    <mergeCell ref="U24:X24"/>
    <mergeCell ref="B27:F27"/>
    <mergeCell ref="G27:L27"/>
    <mergeCell ref="M27:N27"/>
    <mergeCell ref="O27:T27"/>
    <mergeCell ref="U27:X27"/>
    <mergeCell ref="B26:F26"/>
    <mergeCell ref="G26:L26"/>
    <mergeCell ref="M26:N26"/>
    <mergeCell ref="O26:T26"/>
    <mergeCell ref="U26:X26"/>
    <mergeCell ref="S31:V31"/>
    <mergeCell ref="X31:AA31"/>
    <mergeCell ref="U33:X34"/>
    <mergeCell ref="AA33:AF34"/>
    <mergeCell ref="B28:F28"/>
    <mergeCell ref="G28:L28"/>
    <mergeCell ref="M28:N28"/>
    <mergeCell ref="O28:T28"/>
    <mergeCell ref="U28:X28"/>
    <mergeCell ref="B30:D30"/>
    <mergeCell ref="E30:G30"/>
    <mergeCell ref="H30:J30"/>
    <mergeCell ref="A37:D37"/>
    <mergeCell ref="L42:N42"/>
    <mergeCell ref="B31:D34"/>
    <mergeCell ref="E31:G34"/>
    <mergeCell ref="H31:J34"/>
    <mergeCell ref="L31:Q32"/>
  </mergeCells>
  <phoneticPr fontId="4"/>
  <pageMargins left="0.78740157480314965" right="0.78740157480314965" top="0.39370078740157483" bottom="0" header="0.51181102362204722" footer="0.51181102362204722"/>
  <pageSetup paperSize="9" scale="97" orientation="landscape" horizontalDpi="400" verticalDpi="400" r:id="rId1"/>
  <headerFooter alignWithMargins="0">
    <oddHeader>&amp;R改訂：2023/10/1</oddHeader>
  </headerFooter>
  <legacyDrawing r:id="rId2"/>
  <extLst>
    <ext xmlns:x14="http://schemas.microsoft.com/office/spreadsheetml/2009/9/main" uri="{CCE6A557-97BC-4b89-ADB6-D9C93CAAB3DF}">
      <x14:dataValidations xmlns:xm="http://schemas.microsoft.com/office/excel/2006/main" count="3">
        <x14:dataValidation type="list" errorStyle="warning" allowBlank="1" showInputMessage="1" showErrorMessage="1" xr:uid="{E01141AC-5311-4ACE-8C71-868D4B901A15}">
          <x14:formula1>
            <xm:f>管理リスト!$G$3:$G$43</xm:f>
          </x14:formula1>
          <xm:sqref>E8:J8</xm:sqref>
        </x14:dataValidation>
        <x14:dataValidation type="list" errorStyle="warning" allowBlank="1" showInputMessage="1" showErrorMessage="1" xr:uid="{B36FBDD7-6649-4DB6-8E33-B282C2C144F4}">
          <x14:formula1>
            <xm:f>管理リスト!$I$3:$I$7</xm:f>
          </x14:formula1>
          <xm:sqref>E15</xm:sqref>
        </x14:dataValidation>
        <x14:dataValidation type="list" errorStyle="warning" allowBlank="1" showInputMessage="1" showErrorMessage="1" xr:uid="{BEFF9796-087A-4C29-97B8-522B806D5089}">
          <x14:formula1>
            <xm:f>管理リスト!$I$9:$I$10</xm:f>
          </x14:formula1>
          <xm:sqref>AG31:AH31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B4BC48-6837-48DF-B158-66E899F2ED4F}">
  <sheetPr>
    <tabColor theme="7" tint="0.79998168889431442"/>
  </sheetPr>
  <dimension ref="A1:DS178"/>
  <sheetViews>
    <sheetView showGridLines="0" showZeros="0" view="pageBreakPreview" zoomScaleNormal="100" zoomScaleSheetLayoutView="100" workbookViewId="0">
      <selection activeCell="D6" sqref="D6:F6"/>
    </sheetView>
  </sheetViews>
  <sheetFormatPr defaultColWidth="8" defaultRowHeight="13.5"/>
  <cols>
    <col min="1" max="1" width="8" style="317" customWidth="1"/>
    <col min="2" max="3" width="3" style="317" customWidth="1"/>
    <col min="4" max="4" width="6.125" style="317" customWidth="1"/>
    <col min="5" max="5" width="1" style="317" customWidth="1"/>
    <col min="6" max="6" width="15" style="317" customWidth="1"/>
    <col min="7" max="7" width="10" style="317" customWidth="1"/>
    <col min="8" max="8" width="2" style="317" customWidth="1"/>
    <col min="9" max="9" width="7" style="317" customWidth="1"/>
    <col min="10" max="10" width="3" style="317" customWidth="1"/>
    <col min="11" max="11" width="6" style="317" customWidth="1"/>
    <col min="12" max="12" width="1" style="317" customWidth="1"/>
    <col min="13" max="13" width="10" style="317" customWidth="1"/>
    <col min="14" max="14" width="8" style="317" customWidth="1"/>
    <col min="15" max="15" width="3" style="317" customWidth="1"/>
    <col min="16" max="16" width="4" style="317" customWidth="1"/>
    <col min="17" max="17" width="3" style="317" customWidth="1"/>
    <col min="18" max="19" width="2" style="317" customWidth="1"/>
    <col min="20" max="20" width="3" style="317" customWidth="1"/>
    <col min="21" max="21" width="2" style="317" customWidth="1"/>
    <col min="22" max="24" width="9.875" style="317" customWidth="1"/>
    <col min="25" max="129" width="8" style="317" customWidth="1"/>
    <col min="130" max="16384" width="8" style="317"/>
  </cols>
  <sheetData>
    <row r="1" spans="1:123" ht="21.75" customHeight="1">
      <c r="A1" s="314"/>
      <c r="B1" s="314"/>
      <c r="C1" s="314"/>
      <c r="D1" s="314"/>
      <c r="E1" s="314"/>
      <c r="F1" s="314"/>
      <c r="G1" s="314"/>
      <c r="H1" s="314"/>
      <c r="I1" s="314"/>
      <c r="J1" s="314"/>
      <c r="K1" s="314"/>
      <c r="L1" s="314"/>
      <c r="M1" s="314"/>
      <c r="N1" s="706">
        <v>0</v>
      </c>
      <c r="O1" s="706"/>
      <c r="P1" s="706"/>
      <c r="Q1" s="706"/>
      <c r="R1" s="706"/>
      <c r="S1" s="706"/>
      <c r="T1" s="706"/>
      <c r="U1" s="315"/>
      <c r="V1" s="316"/>
      <c r="W1" s="316"/>
      <c r="X1" s="316"/>
      <c r="CW1" s="318"/>
      <c r="CX1" s="318"/>
      <c r="CY1" s="318"/>
      <c r="CZ1" s="318"/>
      <c r="DD1" s="318"/>
      <c r="DE1" s="318"/>
      <c r="DF1" s="318"/>
      <c r="DG1" s="318"/>
      <c r="DK1" s="318"/>
      <c r="DL1" s="318"/>
      <c r="DM1" s="318"/>
      <c r="DN1" s="318"/>
      <c r="DO1" s="318"/>
      <c r="DP1" s="318"/>
      <c r="DQ1" s="318"/>
      <c r="DR1" s="318"/>
      <c r="DS1" s="318"/>
    </row>
    <row r="2" spans="1:123" ht="20.25" customHeight="1">
      <c r="A2" s="707" t="s">
        <v>269</v>
      </c>
      <c r="B2" s="707"/>
      <c r="C2" s="707"/>
      <c r="D2" s="707"/>
      <c r="E2" s="707"/>
      <c r="F2" s="707"/>
      <c r="G2" s="707"/>
      <c r="H2" s="707"/>
      <c r="I2" s="707"/>
      <c r="J2" s="707"/>
      <c r="K2" s="707"/>
      <c r="L2" s="707"/>
      <c r="M2" s="707"/>
      <c r="N2" s="707"/>
      <c r="O2" s="707"/>
      <c r="P2" s="707"/>
      <c r="Q2" s="707"/>
      <c r="R2" s="707"/>
      <c r="S2" s="707"/>
      <c r="T2" s="707"/>
      <c r="U2" s="707"/>
      <c r="V2" s="319"/>
      <c r="W2" s="319"/>
      <c r="X2" s="319"/>
      <c r="Y2" s="320"/>
      <c r="Z2" s="320"/>
      <c r="AA2" s="320"/>
      <c r="AB2" s="320"/>
      <c r="AC2" s="320"/>
      <c r="AD2" s="320"/>
      <c r="AE2" s="320"/>
      <c r="AF2" s="320"/>
      <c r="AG2" s="320"/>
      <c r="AH2" s="320"/>
      <c r="AI2" s="320"/>
      <c r="AJ2" s="320"/>
      <c r="AK2" s="320"/>
      <c r="AL2" s="320"/>
      <c r="AM2" s="320"/>
      <c r="AN2" s="320"/>
      <c r="AO2" s="320"/>
      <c r="AP2" s="320"/>
      <c r="AQ2" s="320"/>
      <c r="AR2" s="320"/>
      <c r="AS2" s="320"/>
      <c r="AT2" s="320"/>
      <c r="AU2" s="320"/>
      <c r="AV2" s="320"/>
      <c r="AW2" s="320"/>
      <c r="AX2" s="320"/>
      <c r="AY2" s="320"/>
      <c r="AZ2" s="320"/>
      <c r="BA2" s="320"/>
      <c r="BB2" s="320"/>
      <c r="BC2" s="320"/>
      <c r="BD2" s="320"/>
      <c r="BE2" s="320"/>
      <c r="BF2" s="320"/>
      <c r="BG2" s="320"/>
      <c r="BH2" s="320"/>
      <c r="BI2" s="320"/>
      <c r="BJ2" s="320"/>
      <c r="BK2" s="320"/>
      <c r="BL2" s="320"/>
      <c r="BM2" s="320"/>
      <c r="BN2" s="320"/>
      <c r="BO2" s="320"/>
      <c r="BP2" s="320"/>
      <c r="BQ2" s="320"/>
      <c r="BR2" s="320"/>
      <c r="BS2" s="320"/>
      <c r="BT2" s="320"/>
      <c r="BU2" s="320"/>
      <c r="BV2" s="320"/>
      <c r="BW2" s="320"/>
      <c r="BX2" s="320"/>
      <c r="BY2" s="320"/>
      <c r="BZ2" s="320"/>
      <c r="CA2" s="320"/>
      <c r="CB2" s="320"/>
      <c r="CC2" s="320"/>
      <c r="CD2" s="320"/>
      <c r="CE2" s="320"/>
      <c r="CF2" s="320"/>
      <c r="CG2" s="320"/>
      <c r="CH2" s="320"/>
      <c r="CI2" s="320"/>
      <c r="CJ2" s="320"/>
      <c r="CK2" s="320"/>
      <c r="CL2" s="320"/>
      <c r="CM2" s="320"/>
      <c r="CN2" s="320"/>
      <c r="CO2" s="320"/>
      <c r="CP2" s="320"/>
      <c r="CQ2" s="320"/>
      <c r="CR2" s="320"/>
      <c r="CS2" s="320"/>
      <c r="CT2" s="320"/>
      <c r="CU2" s="320"/>
      <c r="CV2" s="320"/>
      <c r="CW2" s="320"/>
      <c r="CX2" s="320"/>
      <c r="CY2" s="320"/>
      <c r="CZ2" s="320"/>
      <c r="DA2" s="320"/>
      <c r="DB2" s="320"/>
      <c r="DC2" s="320"/>
      <c r="DD2" s="320"/>
      <c r="DE2" s="320"/>
      <c r="DF2" s="320"/>
      <c r="DG2" s="320"/>
      <c r="DH2" s="320"/>
      <c r="DI2" s="320"/>
      <c r="DJ2" s="320"/>
      <c r="DK2" s="320"/>
      <c r="DL2" s="320"/>
      <c r="DM2" s="320"/>
      <c r="DN2" s="320"/>
      <c r="DO2" s="320"/>
      <c r="DP2" s="320"/>
      <c r="DQ2" s="320"/>
      <c r="DR2" s="320"/>
      <c r="DS2" s="320"/>
    </row>
    <row r="3" spans="1:123" ht="24.75" customHeight="1">
      <c r="A3" s="314"/>
      <c r="B3" s="314"/>
      <c r="C3" s="708" t="s">
        <v>220</v>
      </c>
      <c r="D3" s="708"/>
      <c r="E3" s="314"/>
      <c r="F3" s="709">
        <f>'外注労務請求書 '!E5:M5</f>
        <v>0</v>
      </c>
      <c r="G3" s="709"/>
      <c r="H3" s="314"/>
      <c r="I3" s="314"/>
      <c r="J3" s="314"/>
      <c r="K3" s="314" t="s">
        <v>270</v>
      </c>
      <c r="L3" s="314"/>
      <c r="M3" s="726">
        <f>'外注労務請求書 '!X8</f>
        <v>0</v>
      </c>
      <c r="N3" s="726"/>
      <c r="O3" s="726"/>
      <c r="P3" s="726"/>
      <c r="Q3" s="726"/>
      <c r="R3" s="726"/>
      <c r="S3" s="314"/>
      <c r="T3" s="314"/>
      <c r="U3" s="314"/>
      <c r="V3" s="316"/>
      <c r="W3" s="316"/>
      <c r="X3" s="316"/>
    </row>
    <row r="4" spans="1:123" ht="13.5" customHeight="1">
      <c r="A4" s="314"/>
      <c r="B4" s="314"/>
      <c r="C4" s="314"/>
      <c r="D4" s="314"/>
      <c r="E4" s="314"/>
      <c r="F4" s="314"/>
      <c r="G4" s="314"/>
      <c r="H4" s="314"/>
      <c r="I4" s="314"/>
      <c r="J4" s="314"/>
      <c r="K4" s="321"/>
      <c r="L4" s="315"/>
      <c r="M4" s="315"/>
      <c r="N4" s="322"/>
      <c r="O4" s="323"/>
      <c r="P4" s="324"/>
      <c r="Q4" s="324"/>
      <c r="R4" s="324"/>
      <c r="S4" s="325"/>
      <c r="T4" s="325"/>
      <c r="U4" s="325"/>
      <c r="V4" s="316"/>
      <c r="W4" s="316"/>
      <c r="X4" s="316"/>
      <c r="DJ4" s="318"/>
      <c r="DK4" s="318"/>
      <c r="DL4" s="318"/>
      <c r="DM4" s="318"/>
      <c r="DN4" s="318"/>
      <c r="DO4" s="318"/>
      <c r="DP4" s="318"/>
      <c r="DQ4" s="318"/>
      <c r="DR4" s="318"/>
      <c r="DS4" s="318"/>
    </row>
    <row r="5" spans="1:123" ht="19.5" customHeight="1">
      <c r="A5" s="314"/>
      <c r="B5" s="711" t="s">
        <v>271</v>
      </c>
      <c r="C5" s="712"/>
      <c r="D5" s="712" t="s">
        <v>272</v>
      </c>
      <c r="E5" s="712"/>
      <c r="F5" s="712"/>
      <c r="G5" s="712" t="s">
        <v>273</v>
      </c>
      <c r="H5" s="712"/>
      <c r="I5" s="326" t="s">
        <v>274</v>
      </c>
      <c r="J5" s="712" t="s">
        <v>275</v>
      </c>
      <c r="K5" s="712"/>
      <c r="L5" s="712"/>
      <c r="M5" s="326" t="s">
        <v>276</v>
      </c>
      <c r="N5" s="712" t="s">
        <v>7</v>
      </c>
      <c r="O5" s="712"/>
      <c r="P5" s="703" t="s">
        <v>351</v>
      </c>
      <c r="Q5" s="704"/>
      <c r="R5" s="704"/>
      <c r="S5" s="704"/>
      <c r="T5" s="704"/>
      <c r="U5" s="705"/>
      <c r="V5" s="316"/>
      <c r="W5" s="316"/>
      <c r="X5" s="316"/>
      <c r="CK5" s="318"/>
      <c r="CL5" s="318"/>
      <c r="CM5" s="318"/>
      <c r="CN5" s="327"/>
      <c r="CO5" s="327"/>
      <c r="CP5" s="327"/>
      <c r="CQ5" s="327"/>
      <c r="CR5" s="327"/>
      <c r="CS5" s="327"/>
      <c r="CT5" s="327"/>
      <c r="CU5" s="327"/>
      <c r="CV5" s="327"/>
      <c r="CW5" s="327"/>
      <c r="CX5" s="327"/>
      <c r="CY5" s="327"/>
      <c r="CZ5" s="327"/>
      <c r="DA5" s="327"/>
      <c r="DB5" s="327"/>
      <c r="DC5" s="327"/>
      <c r="DD5" s="327"/>
      <c r="DE5" s="327"/>
      <c r="DF5" s="327"/>
      <c r="DG5" s="327"/>
      <c r="DH5" s="327"/>
      <c r="DI5" s="327"/>
      <c r="DJ5" s="327"/>
      <c r="DK5" s="327"/>
    </row>
    <row r="6" spans="1:123" ht="26.1" customHeight="1">
      <c r="A6" s="328"/>
      <c r="B6" s="329"/>
      <c r="C6" s="330"/>
      <c r="D6" s="699"/>
      <c r="E6" s="699"/>
      <c r="F6" s="699"/>
      <c r="G6" s="699"/>
      <c r="H6" s="699"/>
      <c r="I6" s="330"/>
      <c r="J6" s="700"/>
      <c r="K6" s="701"/>
      <c r="L6" s="702"/>
      <c r="M6" s="364"/>
      <c r="N6" s="693">
        <f>ROUND(J6*M6,0)</f>
        <v>0</v>
      </c>
      <c r="O6" s="693"/>
      <c r="P6" s="720"/>
      <c r="Q6" s="721"/>
      <c r="R6" s="721"/>
      <c r="S6" s="721"/>
      <c r="T6" s="721"/>
      <c r="U6" s="722"/>
      <c r="V6" s="331"/>
      <c r="W6" s="331"/>
      <c r="X6" s="331"/>
      <c r="Y6" s="332"/>
      <c r="Z6" s="332"/>
      <c r="AA6" s="332"/>
      <c r="AB6" s="332"/>
      <c r="AC6" s="332"/>
      <c r="AD6" s="332"/>
      <c r="AE6" s="332"/>
      <c r="CK6" s="318"/>
      <c r="CL6" s="318"/>
      <c r="CM6" s="318"/>
      <c r="CN6" s="327"/>
      <c r="CO6" s="327"/>
      <c r="CP6" s="327"/>
      <c r="CQ6" s="327"/>
      <c r="CR6" s="327"/>
      <c r="CS6" s="327"/>
      <c r="CT6" s="327"/>
      <c r="CU6" s="327"/>
      <c r="CV6" s="327"/>
      <c r="CW6" s="327"/>
      <c r="CX6" s="327"/>
      <c r="CY6" s="327"/>
      <c r="CZ6" s="327"/>
      <c r="DA6" s="327"/>
      <c r="DB6" s="327"/>
      <c r="DC6" s="327"/>
      <c r="DD6" s="327"/>
      <c r="DE6" s="327"/>
      <c r="DF6" s="327"/>
      <c r="DG6" s="327"/>
      <c r="DH6" s="327"/>
      <c r="DI6" s="327"/>
      <c r="DJ6" s="327"/>
      <c r="DK6" s="327"/>
    </row>
    <row r="7" spans="1:123" ht="26.1" customHeight="1">
      <c r="A7" s="328"/>
      <c r="B7" s="329"/>
      <c r="C7" s="330"/>
      <c r="D7" s="699"/>
      <c r="E7" s="699"/>
      <c r="F7" s="699"/>
      <c r="G7" s="699"/>
      <c r="H7" s="699"/>
      <c r="I7" s="330"/>
      <c r="J7" s="700"/>
      <c r="K7" s="701"/>
      <c r="L7" s="702"/>
      <c r="M7" s="364"/>
      <c r="N7" s="693">
        <f t="shared" ref="N7:N32" si="0">ROUND(J7*M7,0)</f>
        <v>0</v>
      </c>
      <c r="O7" s="693"/>
      <c r="P7" s="723"/>
      <c r="Q7" s="724"/>
      <c r="R7" s="724"/>
      <c r="S7" s="724"/>
      <c r="T7" s="724"/>
      <c r="U7" s="725"/>
      <c r="V7" s="331"/>
      <c r="W7" s="331"/>
      <c r="X7" s="331"/>
      <c r="Y7" s="332"/>
      <c r="Z7" s="332"/>
      <c r="AA7" s="332"/>
      <c r="AB7" s="332"/>
      <c r="AC7" s="332"/>
      <c r="AD7" s="332"/>
      <c r="AE7" s="332"/>
      <c r="CG7" s="318"/>
      <c r="CH7" s="318"/>
      <c r="CI7" s="318"/>
      <c r="CJ7" s="318"/>
      <c r="CK7" s="318"/>
      <c r="CL7" s="318"/>
      <c r="CM7" s="318"/>
      <c r="CN7" s="318"/>
      <c r="CO7" s="318"/>
      <c r="CP7" s="318"/>
      <c r="CQ7" s="318"/>
      <c r="CR7" s="318"/>
      <c r="CS7" s="318"/>
      <c r="CT7" s="318"/>
      <c r="CU7" s="318"/>
      <c r="CV7" s="318"/>
      <c r="CW7" s="318"/>
      <c r="CX7" s="318"/>
      <c r="CY7" s="318"/>
      <c r="CZ7" s="318"/>
      <c r="DA7" s="318"/>
      <c r="DB7" s="318"/>
      <c r="DC7" s="318"/>
      <c r="DD7" s="318"/>
      <c r="DE7" s="318"/>
      <c r="DF7" s="318"/>
    </row>
    <row r="8" spans="1:123" ht="26.1" customHeight="1">
      <c r="A8" s="328"/>
      <c r="B8" s="329"/>
      <c r="C8" s="330"/>
      <c r="D8" s="699"/>
      <c r="E8" s="699"/>
      <c r="F8" s="699"/>
      <c r="G8" s="699"/>
      <c r="H8" s="699"/>
      <c r="I8" s="330"/>
      <c r="J8" s="700"/>
      <c r="K8" s="701"/>
      <c r="L8" s="702"/>
      <c r="M8" s="364"/>
      <c r="N8" s="693">
        <f t="shared" si="0"/>
        <v>0</v>
      </c>
      <c r="O8" s="693"/>
      <c r="P8" s="723"/>
      <c r="Q8" s="724"/>
      <c r="R8" s="724"/>
      <c r="S8" s="724"/>
      <c r="T8" s="724"/>
      <c r="U8" s="725"/>
      <c r="V8" s="369"/>
      <c r="W8" s="369"/>
      <c r="X8" s="331"/>
      <c r="Y8" s="332"/>
      <c r="Z8" s="332"/>
      <c r="AA8" s="332"/>
      <c r="AB8" s="332"/>
      <c r="AC8" s="332"/>
      <c r="AD8" s="332"/>
      <c r="AE8" s="332"/>
      <c r="CI8" s="333"/>
      <c r="CJ8" s="333"/>
      <c r="CK8" s="334"/>
      <c r="CL8" s="334"/>
      <c r="CM8" s="334"/>
      <c r="CN8" s="334"/>
      <c r="CO8" s="334"/>
      <c r="CP8" s="335"/>
      <c r="CQ8" s="335"/>
      <c r="CR8" s="335"/>
      <c r="CS8" s="335"/>
      <c r="CT8" s="335"/>
      <c r="CU8" s="333"/>
      <c r="CV8" s="333"/>
      <c r="CW8" s="333"/>
      <c r="CX8" s="333"/>
      <c r="CY8" s="333"/>
      <c r="CZ8" s="333"/>
      <c r="DA8" s="333"/>
      <c r="DB8" s="333"/>
      <c r="DC8" s="333"/>
      <c r="DD8" s="333"/>
      <c r="DE8" s="333"/>
      <c r="DF8" s="333"/>
      <c r="DG8" s="333"/>
      <c r="DH8" s="333"/>
      <c r="DI8" s="333"/>
      <c r="DJ8" s="333"/>
      <c r="DK8" s="333"/>
      <c r="DL8" s="333"/>
      <c r="DM8" s="333"/>
      <c r="DN8" s="333"/>
      <c r="DO8" s="333"/>
      <c r="DP8" s="333"/>
      <c r="DQ8" s="333"/>
      <c r="DR8" s="333"/>
      <c r="DS8" s="333"/>
    </row>
    <row r="9" spans="1:123" ht="26.1" customHeight="1">
      <c r="A9" s="328"/>
      <c r="B9" s="329"/>
      <c r="C9" s="330"/>
      <c r="D9" s="699"/>
      <c r="E9" s="699"/>
      <c r="F9" s="699"/>
      <c r="G9" s="699"/>
      <c r="H9" s="699"/>
      <c r="I9" s="330"/>
      <c r="J9" s="700"/>
      <c r="K9" s="701"/>
      <c r="L9" s="702"/>
      <c r="M9" s="364"/>
      <c r="N9" s="693">
        <f t="shared" si="0"/>
        <v>0</v>
      </c>
      <c r="O9" s="693"/>
      <c r="P9" s="720"/>
      <c r="Q9" s="721"/>
      <c r="R9" s="721"/>
      <c r="S9" s="721"/>
      <c r="T9" s="721"/>
      <c r="U9" s="722"/>
      <c r="V9" s="331"/>
      <c r="W9" s="331"/>
      <c r="X9" s="331"/>
      <c r="Y9" s="332"/>
      <c r="Z9" s="332"/>
      <c r="AA9" s="332"/>
      <c r="AB9" s="332"/>
      <c r="AC9" s="332"/>
      <c r="AD9" s="332"/>
      <c r="AE9" s="332"/>
    </row>
    <row r="10" spans="1:123" ht="26.1" customHeight="1">
      <c r="A10" s="328"/>
      <c r="B10" s="329"/>
      <c r="C10" s="330"/>
      <c r="D10" s="699"/>
      <c r="E10" s="699"/>
      <c r="F10" s="699"/>
      <c r="G10" s="699"/>
      <c r="H10" s="699"/>
      <c r="I10" s="330"/>
      <c r="J10" s="700"/>
      <c r="K10" s="701"/>
      <c r="L10" s="702"/>
      <c r="M10" s="364"/>
      <c r="N10" s="693">
        <f t="shared" si="0"/>
        <v>0</v>
      </c>
      <c r="O10" s="693"/>
      <c r="P10" s="720"/>
      <c r="Q10" s="721"/>
      <c r="R10" s="721"/>
      <c r="S10" s="721"/>
      <c r="T10" s="721"/>
      <c r="U10" s="722"/>
      <c r="V10" s="331"/>
      <c r="W10" s="331"/>
      <c r="X10" s="331"/>
      <c r="Y10" s="332"/>
      <c r="Z10" s="332"/>
      <c r="AA10" s="332"/>
      <c r="AB10" s="332"/>
      <c r="AC10" s="332"/>
      <c r="AD10" s="332"/>
      <c r="AE10" s="332"/>
      <c r="CI10" s="336"/>
      <c r="CJ10" s="336"/>
      <c r="CK10" s="336"/>
      <c r="CL10" s="336"/>
      <c r="CM10" s="336"/>
      <c r="CN10" s="336"/>
      <c r="CO10" s="336"/>
      <c r="CP10" s="336"/>
      <c r="CQ10" s="336"/>
      <c r="CR10" s="336"/>
      <c r="CS10" s="336"/>
      <c r="CT10" s="336"/>
      <c r="CU10" s="336"/>
      <c r="CV10" s="336"/>
      <c r="CW10" s="336"/>
      <c r="CX10" s="336"/>
      <c r="CY10" s="336"/>
      <c r="CZ10" s="336"/>
      <c r="DA10" s="336"/>
      <c r="DB10" s="336"/>
      <c r="DC10" s="336"/>
      <c r="DD10" s="336"/>
      <c r="DE10" s="336"/>
      <c r="DF10" s="336"/>
      <c r="DG10" s="336"/>
      <c r="DH10" s="336"/>
      <c r="DI10" s="336"/>
      <c r="DJ10" s="336"/>
      <c r="DK10" s="336"/>
      <c r="DL10" s="336"/>
      <c r="DM10" s="336"/>
      <c r="DN10" s="336"/>
      <c r="DO10" s="336"/>
      <c r="DP10" s="336"/>
      <c r="DQ10" s="336"/>
      <c r="DR10" s="336"/>
      <c r="DS10" s="336"/>
    </row>
    <row r="11" spans="1:123" ht="26.1" customHeight="1">
      <c r="A11" s="314"/>
      <c r="B11" s="329"/>
      <c r="C11" s="330"/>
      <c r="D11" s="699"/>
      <c r="E11" s="699"/>
      <c r="F11" s="699"/>
      <c r="G11" s="699"/>
      <c r="H11" s="699"/>
      <c r="I11" s="330"/>
      <c r="J11" s="700"/>
      <c r="K11" s="701"/>
      <c r="L11" s="702"/>
      <c r="M11" s="364"/>
      <c r="N11" s="693">
        <f t="shared" si="0"/>
        <v>0</v>
      </c>
      <c r="O11" s="693"/>
      <c r="P11" s="720"/>
      <c r="Q11" s="721"/>
      <c r="R11" s="721"/>
      <c r="S11" s="721"/>
      <c r="T11" s="721"/>
      <c r="U11" s="722"/>
      <c r="V11" s="316"/>
      <c r="W11" s="316"/>
      <c r="X11" s="316"/>
      <c r="CI11" s="338"/>
      <c r="CJ11" s="338"/>
      <c r="CK11" s="338"/>
      <c r="CL11" s="338"/>
      <c r="CM11" s="338"/>
      <c r="CN11" s="338"/>
      <c r="CO11" s="338"/>
      <c r="CP11" s="338"/>
      <c r="CQ11" s="338"/>
      <c r="CR11" s="338"/>
      <c r="CS11" s="338"/>
      <c r="CT11" s="338"/>
      <c r="CU11" s="338"/>
      <c r="CV11" s="338"/>
      <c r="CW11" s="338"/>
      <c r="CX11" s="338"/>
      <c r="CY11" s="338"/>
      <c r="CZ11" s="338"/>
      <c r="DA11" s="338"/>
      <c r="DB11" s="338"/>
      <c r="DC11" s="338"/>
      <c r="DD11" s="338"/>
      <c r="DE11" s="338"/>
      <c r="DF11" s="338"/>
      <c r="DG11" s="338"/>
      <c r="DH11" s="338"/>
      <c r="DI11" s="338"/>
      <c r="DJ11" s="338"/>
      <c r="DK11" s="338"/>
      <c r="DL11" s="338"/>
      <c r="DM11" s="338"/>
      <c r="DN11" s="338"/>
      <c r="DO11" s="338"/>
      <c r="DP11" s="338"/>
      <c r="DQ11" s="338"/>
      <c r="DR11" s="338"/>
      <c r="DS11" s="338"/>
    </row>
    <row r="12" spans="1:123" ht="26.1" customHeight="1">
      <c r="A12" s="314"/>
      <c r="B12" s="329"/>
      <c r="C12" s="330"/>
      <c r="D12" s="699"/>
      <c r="E12" s="699"/>
      <c r="F12" s="699"/>
      <c r="G12" s="699"/>
      <c r="H12" s="699"/>
      <c r="I12" s="330"/>
      <c r="J12" s="700"/>
      <c r="K12" s="701"/>
      <c r="L12" s="702"/>
      <c r="M12" s="364"/>
      <c r="N12" s="693">
        <f t="shared" si="0"/>
        <v>0</v>
      </c>
      <c r="O12" s="693"/>
      <c r="P12" s="720"/>
      <c r="Q12" s="721"/>
      <c r="R12" s="721"/>
      <c r="S12" s="721"/>
      <c r="T12" s="721"/>
      <c r="U12" s="722"/>
      <c r="V12" s="316"/>
      <c r="W12" s="316"/>
      <c r="X12" s="316"/>
    </row>
    <row r="13" spans="1:123" ht="26.1" customHeight="1">
      <c r="A13" s="314"/>
      <c r="B13" s="329"/>
      <c r="C13" s="330"/>
      <c r="D13" s="699"/>
      <c r="E13" s="699"/>
      <c r="F13" s="699"/>
      <c r="G13" s="699"/>
      <c r="H13" s="699"/>
      <c r="I13" s="330"/>
      <c r="J13" s="700"/>
      <c r="K13" s="701"/>
      <c r="L13" s="702"/>
      <c r="M13" s="364"/>
      <c r="N13" s="693">
        <f t="shared" si="0"/>
        <v>0</v>
      </c>
      <c r="O13" s="693"/>
      <c r="P13" s="720"/>
      <c r="Q13" s="721"/>
      <c r="R13" s="721"/>
      <c r="S13" s="721"/>
      <c r="T13" s="721"/>
      <c r="U13" s="722"/>
      <c r="V13" s="316"/>
      <c r="W13" s="316"/>
      <c r="X13" s="316"/>
    </row>
    <row r="14" spans="1:123" ht="26.1" customHeight="1">
      <c r="A14" s="314"/>
      <c r="B14" s="329"/>
      <c r="C14" s="330"/>
      <c r="D14" s="699"/>
      <c r="E14" s="699"/>
      <c r="F14" s="699"/>
      <c r="G14" s="699"/>
      <c r="H14" s="699"/>
      <c r="I14" s="330"/>
      <c r="J14" s="700"/>
      <c r="K14" s="701"/>
      <c r="L14" s="702"/>
      <c r="M14" s="364"/>
      <c r="N14" s="693">
        <f t="shared" si="0"/>
        <v>0</v>
      </c>
      <c r="O14" s="693"/>
      <c r="P14" s="720"/>
      <c r="Q14" s="721"/>
      <c r="R14" s="721"/>
      <c r="S14" s="721"/>
      <c r="T14" s="721"/>
      <c r="U14" s="722"/>
      <c r="V14" s="316"/>
      <c r="W14" s="316"/>
      <c r="X14" s="316"/>
    </row>
    <row r="15" spans="1:123" ht="26.1" customHeight="1">
      <c r="A15" s="314"/>
      <c r="B15" s="329"/>
      <c r="C15" s="330"/>
      <c r="D15" s="699"/>
      <c r="E15" s="699"/>
      <c r="F15" s="699"/>
      <c r="G15" s="699"/>
      <c r="H15" s="699"/>
      <c r="I15" s="330"/>
      <c r="J15" s="700"/>
      <c r="K15" s="701"/>
      <c r="L15" s="702"/>
      <c r="M15" s="364"/>
      <c r="N15" s="693">
        <f t="shared" si="0"/>
        <v>0</v>
      </c>
      <c r="O15" s="693"/>
      <c r="P15" s="720"/>
      <c r="Q15" s="721"/>
      <c r="R15" s="721"/>
      <c r="S15" s="721"/>
      <c r="T15" s="721"/>
      <c r="U15" s="722"/>
      <c r="V15" s="316"/>
      <c r="W15" s="316"/>
      <c r="X15" s="316"/>
      <c r="BR15" s="339"/>
      <c r="BS15" s="339"/>
      <c r="BT15" s="339"/>
      <c r="BU15" s="339"/>
      <c r="BV15" s="339"/>
      <c r="BW15" s="339"/>
      <c r="BX15" s="339"/>
      <c r="BY15" s="339"/>
      <c r="BZ15" s="339"/>
      <c r="CA15" s="339"/>
      <c r="CB15" s="327"/>
      <c r="CC15" s="327"/>
      <c r="CD15" s="327"/>
      <c r="CE15" s="327"/>
      <c r="CF15" s="327"/>
      <c r="CG15" s="327"/>
      <c r="CH15" s="327"/>
      <c r="CI15" s="327"/>
      <c r="CJ15" s="327"/>
      <c r="CK15" s="327"/>
      <c r="CL15" s="327"/>
      <c r="CM15" s="327"/>
      <c r="CS15" s="334"/>
      <c r="CT15" s="334"/>
      <c r="CU15" s="334"/>
      <c r="CV15" s="334"/>
      <c r="CW15" s="334"/>
      <c r="CX15" s="334"/>
      <c r="CY15" s="334"/>
      <c r="CZ15" s="334"/>
      <c r="DA15" s="334"/>
      <c r="DB15" s="334"/>
      <c r="DC15" s="334"/>
      <c r="DD15" s="334"/>
      <c r="DE15" s="334"/>
      <c r="DF15" s="327"/>
      <c r="DG15" s="327"/>
      <c r="DH15" s="327"/>
      <c r="DI15" s="327"/>
      <c r="DJ15" s="327"/>
      <c r="DK15" s="327"/>
      <c r="DL15" s="327"/>
      <c r="DM15" s="327"/>
    </row>
    <row r="16" spans="1:123" ht="26.1" customHeight="1">
      <c r="A16" s="314"/>
      <c r="B16" s="329"/>
      <c r="C16" s="330"/>
      <c r="D16" s="699"/>
      <c r="E16" s="699"/>
      <c r="F16" s="699"/>
      <c r="G16" s="699"/>
      <c r="H16" s="699"/>
      <c r="I16" s="330"/>
      <c r="J16" s="700"/>
      <c r="K16" s="701"/>
      <c r="L16" s="702"/>
      <c r="M16" s="364"/>
      <c r="N16" s="693">
        <f t="shared" si="0"/>
        <v>0</v>
      </c>
      <c r="O16" s="693"/>
      <c r="P16" s="720"/>
      <c r="Q16" s="721"/>
      <c r="R16" s="721"/>
      <c r="S16" s="721"/>
      <c r="T16" s="721"/>
      <c r="U16" s="722"/>
      <c r="V16" s="316"/>
      <c r="W16" s="316"/>
      <c r="X16" s="316"/>
      <c r="AH16" s="339"/>
      <c r="AI16" s="339"/>
      <c r="AJ16" s="339"/>
      <c r="AK16" s="339"/>
      <c r="AL16" s="339"/>
      <c r="AM16" s="339"/>
      <c r="AN16" s="339"/>
      <c r="AO16" s="339"/>
      <c r="AP16" s="339"/>
      <c r="AR16" s="340"/>
      <c r="AS16" s="340"/>
      <c r="AT16" s="340"/>
      <c r="AU16" s="340"/>
      <c r="AV16" s="340"/>
      <c r="AW16" s="340"/>
      <c r="AX16" s="340"/>
      <c r="AY16" s="340"/>
      <c r="AZ16" s="340"/>
      <c r="BA16" s="340"/>
      <c r="BB16" s="340"/>
      <c r="BC16" s="340"/>
      <c r="BD16" s="340"/>
      <c r="BE16" s="340"/>
      <c r="BF16" s="340"/>
      <c r="BG16" s="340"/>
      <c r="BH16" s="340"/>
      <c r="BI16" s="340"/>
      <c r="BJ16" s="340"/>
      <c r="BK16" s="340"/>
      <c r="BL16" s="340"/>
      <c r="BM16" s="340"/>
      <c r="BN16" s="340"/>
      <c r="BO16" s="340"/>
      <c r="BP16" s="340"/>
      <c r="BR16" s="339"/>
      <c r="BS16" s="339"/>
      <c r="BT16" s="339"/>
      <c r="BU16" s="339"/>
      <c r="BV16" s="339"/>
      <c r="BW16" s="339"/>
      <c r="BX16" s="339"/>
      <c r="BY16" s="339"/>
      <c r="BZ16" s="339"/>
      <c r="CA16" s="339"/>
      <c r="CB16" s="327"/>
      <c r="CC16" s="327"/>
      <c r="CD16" s="327"/>
      <c r="CE16" s="327"/>
      <c r="CF16" s="327"/>
      <c r="CG16" s="327"/>
      <c r="CH16" s="327"/>
      <c r="CI16" s="327"/>
      <c r="CJ16" s="327"/>
      <c r="CK16" s="327"/>
      <c r="CL16" s="327"/>
      <c r="CM16" s="327"/>
      <c r="CS16" s="334"/>
      <c r="CT16" s="334"/>
      <c r="CU16" s="334"/>
      <c r="CV16" s="334"/>
      <c r="CW16" s="334"/>
      <c r="CX16" s="334"/>
      <c r="CY16" s="334"/>
      <c r="CZ16" s="334"/>
      <c r="DA16" s="334"/>
      <c r="DB16" s="334"/>
      <c r="DC16" s="334"/>
      <c r="DD16" s="334"/>
      <c r="DE16" s="334"/>
      <c r="DF16" s="327"/>
      <c r="DG16" s="327"/>
      <c r="DH16" s="327"/>
      <c r="DI16" s="327"/>
      <c r="DJ16" s="327"/>
      <c r="DK16" s="327"/>
      <c r="DL16" s="327"/>
      <c r="DM16" s="327"/>
    </row>
    <row r="17" spans="1:123" ht="26.1" customHeight="1">
      <c r="A17" s="314"/>
      <c r="B17" s="329"/>
      <c r="C17" s="330"/>
      <c r="D17" s="699"/>
      <c r="E17" s="699"/>
      <c r="F17" s="699"/>
      <c r="G17" s="699"/>
      <c r="H17" s="699"/>
      <c r="I17" s="330"/>
      <c r="J17" s="700"/>
      <c r="K17" s="701"/>
      <c r="L17" s="702"/>
      <c r="M17" s="364"/>
      <c r="N17" s="693">
        <f t="shared" si="0"/>
        <v>0</v>
      </c>
      <c r="O17" s="693"/>
      <c r="P17" s="720"/>
      <c r="Q17" s="721"/>
      <c r="R17" s="721"/>
      <c r="S17" s="721"/>
      <c r="T17" s="721"/>
      <c r="U17" s="722"/>
      <c r="V17" s="316"/>
      <c r="W17" s="316"/>
      <c r="X17" s="316"/>
      <c r="AH17" s="339"/>
      <c r="AI17" s="318"/>
      <c r="AJ17" s="318"/>
      <c r="AK17" s="318"/>
      <c r="AL17" s="318"/>
      <c r="AM17" s="318"/>
      <c r="AN17" s="318"/>
      <c r="AO17" s="318"/>
      <c r="AP17" s="318"/>
      <c r="BP17" s="318"/>
      <c r="BQ17" s="318"/>
      <c r="BR17" s="318"/>
      <c r="BS17" s="318"/>
      <c r="BT17" s="318"/>
      <c r="BU17" s="318"/>
      <c r="BV17" s="318"/>
      <c r="BW17" s="318"/>
    </row>
    <row r="18" spans="1:123" ht="26.1" customHeight="1">
      <c r="A18" s="314"/>
      <c r="B18" s="329"/>
      <c r="C18" s="330"/>
      <c r="D18" s="699"/>
      <c r="E18" s="699"/>
      <c r="F18" s="699"/>
      <c r="G18" s="699"/>
      <c r="H18" s="699"/>
      <c r="I18" s="330"/>
      <c r="J18" s="700"/>
      <c r="K18" s="701"/>
      <c r="L18" s="702"/>
      <c r="M18" s="364"/>
      <c r="N18" s="693">
        <f t="shared" si="0"/>
        <v>0</v>
      </c>
      <c r="O18" s="693"/>
      <c r="P18" s="720"/>
      <c r="Q18" s="721"/>
      <c r="R18" s="721"/>
      <c r="S18" s="721"/>
      <c r="T18" s="721"/>
      <c r="U18" s="722"/>
      <c r="V18" s="316"/>
      <c r="W18" s="316"/>
      <c r="X18" s="316"/>
      <c r="AH18" s="339"/>
      <c r="AI18" s="339"/>
      <c r="AJ18" s="339"/>
      <c r="AK18" s="339"/>
      <c r="AL18" s="339"/>
      <c r="AM18" s="339"/>
      <c r="AN18" s="339"/>
      <c r="AO18" s="339"/>
      <c r="AP18" s="339"/>
      <c r="AQ18" s="339"/>
      <c r="AR18" s="339"/>
      <c r="AS18" s="339"/>
      <c r="AT18" s="339"/>
      <c r="AU18" s="339"/>
      <c r="AV18" s="339"/>
      <c r="AW18" s="339"/>
      <c r="AX18" s="341"/>
      <c r="AY18" s="341"/>
      <c r="AZ18" s="341"/>
      <c r="BA18" s="341"/>
      <c r="BB18" s="341"/>
      <c r="BC18" s="341"/>
      <c r="BD18" s="341"/>
      <c r="BE18" s="341"/>
      <c r="BF18" s="341"/>
      <c r="BG18" s="341"/>
      <c r="BH18" s="341"/>
      <c r="BI18" s="341"/>
      <c r="BJ18" s="341"/>
      <c r="BK18" s="341"/>
      <c r="BL18" s="341"/>
      <c r="BM18" s="341"/>
      <c r="BN18" s="341"/>
      <c r="BO18" s="341"/>
      <c r="BQ18" s="339"/>
      <c r="BR18" s="339"/>
      <c r="BS18" s="339"/>
      <c r="BT18" s="339"/>
      <c r="BU18" s="339"/>
      <c r="BV18" s="339"/>
      <c r="BW18" s="339"/>
      <c r="BX18" s="339"/>
      <c r="BY18" s="339"/>
      <c r="BZ18" s="339"/>
      <c r="CA18" s="339"/>
      <c r="CB18" s="339"/>
      <c r="CC18" s="339"/>
      <c r="CD18" s="339"/>
      <c r="CE18" s="339"/>
      <c r="CF18" s="339"/>
      <c r="CG18" s="341"/>
      <c r="CH18" s="341"/>
      <c r="CI18" s="341"/>
      <c r="CJ18" s="341"/>
      <c r="CK18" s="341"/>
      <c r="CL18" s="341"/>
      <c r="CM18" s="341"/>
      <c r="CN18" s="341"/>
      <c r="CO18" s="341"/>
      <c r="CP18" s="341"/>
      <c r="CQ18" s="341"/>
      <c r="CR18" s="341"/>
      <c r="CS18" s="341"/>
      <c r="CT18" s="341"/>
      <c r="CU18" s="341"/>
      <c r="CV18" s="341"/>
      <c r="CW18" s="341"/>
    </row>
    <row r="19" spans="1:123" ht="26.1" customHeight="1">
      <c r="A19" s="314"/>
      <c r="B19" s="329"/>
      <c r="C19" s="330"/>
      <c r="D19" s="699"/>
      <c r="E19" s="699"/>
      <c r="F19" s="699"/>
      <c r="G19" s="699"/>
      <c r="H19" s="699"/>
      <c r="I19" s="330"/>
      <c r="J19" s="700"/>
      <c r="K19" s="701"/>
      <c r="L19" s="702"/>
      <c r="M19" s="364"/>
      <c r="N19" s="693">
        <f t="shared" ref="N19" si="1">ROUND(J19*M19,0)</f>
        <v>0</v>
      </c>
      <c r="O19" s="693"/>
      <c r="P19" s="720"/>
      <c r="Q19" s="721"/>
      <c r="R19" s="721"/>
      <c r="S19" s="721"/>
      <c r="T19" s="721"/>
      <c r="U19" s="722"/>
      <c r="V19" s="316"/>
      <c r="W19" s="316"/>
      <c r="X19" s="316"/>
      <c r="AH19" s="339"/>
      <c r="AI19" s="339"/>
      <c r="AJ19" s="339"/>
      <c r="AK19" s="339"/>
      <c r="AL19" s="339"/>
      <c r="AM19" s="339"/>
      <c r="AN19" s="339"/>
      <c r="AO19" s="339"/>
      <c r="AP19" s="339"/>
      <c r="AQ19" s="339"/>
      <c r="AR19" s="339"/>
      <c r="AS19" s="339"/>
      <c r="AT19" s="339"/>
      <c r="AU19" s="339"/>
      <c r="AV19" s="339"/>
      <c r="AW19" s="339"/>
      <c r="AX19" s="341"/>
      <c r="AY19" s="341"/>
      <c r="AZ19" s="341"/>
      <c r="BA19" s="341"/>
      <c r="BB19" s="341"/>
      <c r="BC19" s="341"/>
      <c r="BD19" s="341"/>
      <c r="BE19" s="341"/>
      <c r="BF19" s="341"/>
      <c r="BG19" s="341"/>
      <c r="BH19" s="341"/>
      <c r="BI19" s="341"/>
      <c r="BJ19" s="341"/>
      <c r="BK19" s="341"/>
      <c r="BL19" s="341"/>
      <c r="BM19" s="341"/>
      <c r="BN19" s="341"/>
      <c r="BO19" s="341"/>
      <c r="BQ19" s="339"/>
      <c r="BR19" s="339"/>
      <c r="BS19" s="339"/>
      <c r="BT19" s="339"/>
      <c r="BU19" s="339"/>
      <c r="BV19" s="339"/>
      <c r="BW19" s="339"/>
      <c r="BX19" s="339"/>
      <c r="BY19" s="339"/>
      <c r="BZ19" s="339"/>
      <c r="CA19" s="339"/>
      <c r="CB19" s="339"/>
      <c r="CC19" s="339"/>
      <c r="CD19" s="339"/>
      <c r="CE19" s="339"/>
      <c r="CF19" s="339"/>
      <c r="CG19" s="341"/>
      <c r="CH19" s="341"/>
      <c r="CI19" s="341"/>
      <c r="CJ19" s="341"/>
      <c r="CK19" s="341"/>
      <c r="CL19" s="341"/>
      <c r="CM19" s="341"/>
      <c r="CN19" s="341"/>
      <c r="CO19" s="341"/>
      <c r="CP19" s="341"/>
      <c r="CQ19" s="341"/>
      <c r="CR19" s="341"/>
      <c r="CS19" s="341"/>
      <c r="CT19" s="341"/>
      <c r="CU19" s="341"/>
      <c r="CV19" s="341"/>
      <c r="CW19" s="341"/>
    </row>
    <row r="20" spans="1:123" ht="26.1" customHeight="1">
      <c r="A20" s="314"/>
      <c r="B20" s="329"/>
      <c r="C20" s="330"/>
      <c r="D20" s="699"/>
      <c r="E20" s="699"/>
      <c r="F20" s="699"/>
      <c r="G20" s="699"/>
      <c r="H20" s="699"/>
      <c r="I20" s="330"/>
      <c r="J20" s="700"/>
      <c r="K20" s="701"/>
      <c r="L20" s="702"/>
      <c r="M20" s="364"/>
      <c r="N20" s="693">
        <f t="shared" si="0"/>
        <v>0</v>
      </c>
      <c r="O20" s="693"/>
      <c r="P20" s="720"/>
      <c r="Q20" s="721"/>
      <c r="R20" s="721"/>
      <c r="S20" s="721"/>
      <c r="T20" s="721"/>
      <c r="U20" s="722"/>
      <c r="V20" s="316"/>
      <c r="W20" s="316"/>
      <c r="X20" s="316"/>
      <c r="AH20" s="339"/>
      <c r="AI20" s="339"/>
      <c r="AJ20" s="339"/>
      <c r="AK20" s="339"/>
      <c r="AL20" s="339"/>
      <c r="AM20" s="339"/>
      <c r="AN20" s="339"/>
      <c r="AO20" s="339"/>
      <c r="AP20" s="339"/>
      <c r="AQ20" s="339"/>
      <c r="AR20" s="339"/>
      <c r="AS20" s="339"/>
      <c r="AT20" s="339"/>
      <c r="AU20" s="339"/>
      <c r="AV20" s="339"/>
      <c r="AW20" s="339"/>
      <c r="AX20" s="341"/>
      <c r="AY20" s="341"/>
      <c r="AZ20" s="341"/>
      <c r="BA20" s="341"/>
      <c r="BB20" s="341"/>
      <c r="BC20" s="341"/>
      <c r="BD20" s="341"/>
      <c r="BE20" s="341"/>
      <c r="BF20" s="341"/>
      <c r="BG20" s="341"/>
      <c r="BH20" s="341"/>
      <c r="BI20" s="341"/>
      <c r="BJ20" s="341"/>
      <c r="BK20" s="341"/>
      <c r="BL20" s="341"/>
      <c r="BM20" s="341"/>
      <c r="BN20" s="341"/>
      <c r="BO20" s="341"/>
      <c r="BY20" s="318"/>
      <c r="BZ20" s="318"/>
      <c r="CA20" s="318"/>
      <c r="CB20" s="318"/>
      <c r="CC20" s="318"/>
      <c r="CI20" s="341"/>
      <c r="CJ20" s="341"/>
      <c r="CK20" s="341"/>
      <c r="CL20" s="341"/>
      <c r="CM20" s="341"/>
      <c r="CN20" s="341"/>
      <c r="CO20" s="341"/>
      <c r="CP20" s="341"/>
      <c r="CQ20" s="341"/>
      <c r="CR20" s="341"/>
      <c r="CS20" s="341"/>
      <c r="CT20" s="341"/>
      <c r="CU20" s="341"/>
      <c r="CV20" s="341"/>
      <c r="CW20" s="341"/>
    </row>
    <row r="21" spans="1:123" ht="26.1" customHeight="1">
      <c r="A21" s="314"/>
      <c r="B21" s="329"/>
      <c r="C21" s="330"/>
      <c r="D21" s="699"/>
      <c r="E21" s="699"/>
      <c r="F21" s="699"/>
      <c r="G21" s="699"/>
      <c r="H21" s="699"/>
      <c r="I21" s="330"/>
      <c r="J21" s="700"/>
      <c r="K21" s="701"/>
      <c r="L21" s="702"/>
      <c r="M21" s="364"/>
      <c r="N21" s="693">
        <f t="shared" si="0"/>
        <v>0</v>
      </c>
      <c r="O21" s="693"/>
      <c r="P21" s="720"/>
      <c r="Q21" s="721"/>
      <c r="R21" s="721"/>
      <c r="S21" s="721"/>
      <c r="T21" s="721"/>
      <c r="U21" s="722"/>
      <c r="V21" s="316"/>
      <c r="W21" s="316"/>
      <c r="X21" s="316"/>
      <c r="AH21" s="339"/>
      <c r="AI21" s="339"/>
      <c r="AJ21" s="339"/>
      <c r="AK21" s="339"/>
      <c r="AL21" s="339"/>
      <c r="AM21" s="339"/>
      <c r="AN21" s="339"/>
      <c r="AO21" s="339"/>
      <c r="AP21" s="339"/>
      <c r="AQ21" s="339"/>
      <c r="AR21" s="339"/>
      <c r="AS21" s="339"/>
      <c r="AT21" s="339"/>
      <c r="AU21" s="339"/>
      <c r="AV21" s="339"/>
      <c r="AW21" s="339"/>
      <c r="AX21" s="341"/>
      <c r="AY21" s="341"/>
      <c r="AZ21" s="341"/>
      <c r="BA21" s="341"/>
      <c r="BB21" s="341"/>
      <c r="BC21" s="341"/>
      <c r="BD21" s="341"/>
      <c r="BE21" s="341"/>
      <c r="BF21" s="341"/>
      <c r="BG21" s="341"/>
      <c r="BH21" s="341"/>
      <c r="BI21" s="341"/>
      <c r="BJ21" s="341"/>
      <c r="BK21" s="341"/>
      <c r="BL21" s="341"/>
      <c r="BM21" s="341"/>
      <c r="BN21" s="341"/>
      <c r="BO21" s="341"/>
      <c r="BQ21" s="342"/>
      <c r="BR21" s="342"/>
      <c r="BS21" s="342"/>
      <c r="BT21" s="342"/>
      <c r="BU21" s="342"/>
      <c r="BV21" s="342"/>
      <c r="BW21" s="342"/>
      <c r="BX21" s="342"/>
      <c r="BY21" s="342"/>
      <c r="BZ21" s="342"/>
      <c r="CA21" s="342"/>
      <c r="CB21" s="342"/>
      <c r="CC21" s="342"/>
      <c r="CD21" s="342"/>
      <c r="CE21" s="342"/>
      <c r="CF21" s="342"/>
      <c r="CG21" s="342"/>
      <c r="CH21" s="342"/>
      <c r="CI21" s="341"/>
      <c r="CJ21" s="341"/>
      <c r="CK21" s="341"/>
      <c r="CL21" s="341"/>
      <c r="CM21" s="341"/>
      <c r="CN21" s="341"/>
      <c r="CO21" s="341"/>
      <c r="CP21" s="341"/>
      <c r="CQ21" s="341"/>
      <c r="CR21" s="341"/>
      <c r="CS21" s="341"/>
      <c r="CT21" s="341"/>
      <c r="CU21" s="341"/>
      <c r="CV21" s="341"/>
      <c r="CW21" s="341"/>
      <c r="CX21" s="341"/>
      <c r="CY21" s="341"/>
    </row>
    <row r="22" spans="1:123" ht="26.1" customHeight="1">
      <c r="A22" s="314"/>
      <c r="B22" s="329"/>
      <c r="C22" s="330"/>
      <c r="D22" s="699"/>
      <c r="E22" s="699"/>
      <c r="F22" s="699"/>
      <c r="G22" s="699"/>
      <c r="H22" s="699"/>
      <c r="I22" s="330"/>
      <c r="J22" s="700"/>
      <c r="K22" s="701"/>
      <c r="L22" s="702"/>
      <c r="M22" s="364"/>
      <c r="N22" s="693">
        <f t="shared" si="0"/>
        <v>0</v>
      </c>
      <c r="O22" s="693"/>
      <c r="P22" s="720"/>
      <c r="Q22" s="721"/>
      <c r="R22" s="721"/>
      <c r="S22" s="721"/>
      <c r="T22" s="721"/>
      <c r="U22" s="722"/>
      <c r="V22" s="316"/>
      <c r="W22" s="316"/>
      <c r="X22" s="316"/>
      <c r="AH22" s="339"/>
      <c r="AI22" s="339"/>
      <c r="AJ22" s="339"/>
      <c r="AK22" s="339"/>
      <c r="AL22" s="339"/>
      <c r="AM22" s="339"/>
      <c r="AN22" s="339"/>
      <c r="AO22" s="339"/>
      <c r="AP22" s="339"/>
      <c r="AQ22" s="339"/>
      <c r="AR22" s="339"/>
      <c r="AS22" s="339"/>
      <c r="AT22" s="339"/>
      <c r="AU22" s="339"/>
      <c r="AV22" s="339"/>
      <c r="AW22" s="339"/>
      <c r="AX22" s="341"/>
      <c r="AY22" s="341"/>
      <c r="AZ22" s="341"/>
      <c r="BA22" s="341"/>
      <c r="BB22" s="341"/>
      <c r="BC22" s="341"/>
      <c r="BD22" s="341"/>
      <c r="BE22" s="341"/>
      <c r="BF22" s="341"/>
      <c r="BG22" s="341"/>
      <c r="BH22" s="341"/>
      <c r="BI22" s="341"/>
      <c r="BJ22" s="341"/>
      <c r="BK22" s="341"/>
      <c r="BL22" s="341"/>
      <c r="BM22" s="341"/>
      <c r="BN22" s="341"/>
      <c r="BO22" s="341"/>
      <c r="BQ22" s="339"/>
      <c r="BR22" s="339"/>
      <c r="BS22" s="339"/>
      <c r="BT22" s="339"/>
      <c r="BU22" s="339"/>
      <c r="BV22" s="339"/>
      <c r="BW22" s="339"/>
      <c r="BX22" s="339"/>
      <c r="BY22" s="339"/>
      <c r="BZ22" s="339"/>
      <c r="CA22" s="339"/>
      <c r="CB22" s="339"/>
      <c r="CC22" s="339"/>
      <c r="CD22" s="339"/>
      <c r="CE22" s="339"/>
      <c r="CF22" s="339"/>
      <c r="CG22" s="341"/>
      <c r="CH22" s="341"/>
      <c r="CI22" s="341"/>
      <c r="CJ22" s="341"/>
      <c r="CK22" s="341"/>
      <c r="CL22" s="341"/>
      <c r="CM22" s="341"/>
      <c r="CN22" s="341"/>
      <c r="CO22" s="341"/>
      <c r="CP22" s="341"/>
      <c r="CQ22" s="341"/>
      <c r="CR22" s="341"/>
      <c r="CS22" s="341"/>
      <c r="CT22" s="341"/>
      <c r="CU22" s="341"/>
      <c r="CV22" s="341"/>
      <c r="CW22" s="341"/>
      <c r="CX22" s="341"/>
      <c r="CY22" s="341"/>
    </row>
    <row r="23" spans="1:123" ht="26.1" customHeight="1">
      <c r="A23" s="314"/>
      <c r="B23" s="329"/>
      <c r="C23" s="330"/>
      <c r="D23" s="699"/>
      <c r="E23" s="699"/>
      <c r="F23" s="699"/>
      <c r="G23" s="699"/>
      <c r="H23" s="699"/>
      <c r="I23" s="330"/>
      <c r="J23" s="700"/>
      <c r="K23" s="701"/>
      <c r="L23" s="702"/>
      <c r="M23" s="364"/>
      <c r="N23" s="693">
        <f t="shared" si="0"/>
        <v>0</v>
      </c>
      <c r="O23" s="693"/>
      <c r="P23" s="720"/>
      <c r="Q23" s="721"/>
      <c r="R23" s="721"/>
      <c r="S23" s="721"/>
      <c r="T23" s="721"/>
      <c r="U23" s="722"/>
      <c r="V23" s="316"/>
      <c r="W23" s="316"/>
      <c r="X23" s="316"/>
      <c r="AH23" s="339"/>
      <c r="AI23" s="339"/>
      <c r="AJ23" s="339"/>
      <c r="AK23" s="339"/>
      <c r="AL23" s="339"/>
      <c r="AM23" s="339"/>
      <c r="AN23" s="339"/>
      <c r="AO23" s="339"/>
      <c r="AP23" s="339"/>
      <c r="AQ23" s="339"/>
      <c r="AR23" s="339"/>
      <c r="AS23" s="339"/>
      <c r="AT23" s="339"/>
      <c r="AU23" s="339"/>
      <c r="AV23" s="339"/>
      <c r="AW23" s="339"/>
      <c r="AX23" s="341"/>
      <c r="AY23" s="341"/>
      <c r="AZ23" s="341"/>
      <c r="BA23" s="341"/>
      <c r="BB23" s="341"/>
      <c r="BC23" s="341"/>
      <c r="BD23" s="341"/>
      <c r="BE23" s="341"/>
      <c r="BF23" s="341"/>
      <c r="BG23" s="341"/>
      <c r="BH23" s="341"/>
      <c r="BI23" s="341"/>
      <c r="BJ23" s="341"/>
      <c r="BK23" s="341"/>
      <c r="BL23" s="341"/>
      <c r="BM23" s="341"/>
      <c r="BN23" s="341"/>
      <c r="BO23" s="341"/>
      <c r="BQ23" s="339"/>
      <c r="BR23" s="339"/>
      <c r="BS23" s="339"/>
      <c r="BT23" s="339"/>
      <c r="BU23" s="339"/>
      <c r="BV23" s="339"/>
      <c r="BW23" s="339"/>
      <c r="BX23" s="339"/>
      <c r="BY23" s="339"/>
      <c r="BZ23" s="339"/>
      <c r="CA23" s="339"/>
      <c r="CB23" s="339"/>
      <c r="CC23" s="339"/>
      <c r="CD23" s="339"/>
      <c r="CE23" s="339"/>
      <c r="CF23" s="339"/>
      <c r="CG23" s="341"/>
      <c r="CH23" s="341"/>
      <c r="CI23" s="341"/>
      <c r="CJ23" s="341"/>
      <c r="CK23" s="341"/>
      <c r="CL23" s="341"/>
      <c r="CM23" s="341"/>
      <c r="CN23" s="341"/>
      <c r="CO23" s="341"/>
      <c r="CP23" s="341"/>
      <c r="CQ23" s="341"/>
      <c r="CR23" s="341"/>
      <c r="CS23" s="341"/>
      <c r="CT23" s="341"/>
      <c r="CU23" s="341"/>
      <c r="CV23" s="341"/>
      <c r="CW23" s="341"/>
      <c r="CX23" s="341"/>
      <c r="CY23" s="341"/>
    </row>
    <row r="24" spans="1:123" ht="26.1" customHeight="1">
      <c r="A24" s="314"/>
      <c r="B24" s="329"/>
      <c r="C24" s="330"/>
      <c r="D24" s="699"/>
      <c r="E24" s="699"/>
      <c r="F24" s="699"/>
      <c r="G24" s="699"/>
      <c r="H24" s="699"/>
      <c r="I24" s="330"/>
      <c r="J24" s="700"/>
      <c r="K24" s="701"/>
      <c r="L24" s="702"/>
      <c r="M24" s="364"/>
      <c r="N24" s="693">
        <f t="shared" si="0"/>
        <v>0</v>
      </c>
      <c r="O24" s="693"/>
      <c r="P24" s="720"/>
      <c r="Q24" s="721"/>
      <c r="R24" s="721"/>
      <c r="S24" s="721"/>
      <c r="T24" s="721"/>
      <c r="U24" s="722"/>
      <c r="V24" s="316"/>
      <c r="W24" s="316"/>
      <c r="X24" s="316"/>
      <c r="BO24" s="317">
        <v>0</v>
      </c>
      <c r="CX24" s="341"/>
      <c r="CY24" s="341"/>
    </row>
    <row r="25" spans="1:123" ht="26.1" customHeight="1">
      <c r="A25" s="343"/>
      <c r="B25" s="329"/>
      <c r="C25" s="330"/>
      <c r="D25" s="699"/>
      <c r="E25" s="699"/>
      <c r="F25" s="699"/>
      <c r="G25" s="699"/>
      <c r="H25" s="699"/>
      <c r="I25" s="330"/>
      <c r="J25" s="700"/>
      <c r="K25" s="701"/>
      <c r="L25" s="702"/>
      <c r="M25" s="364"/>
      <c r="N25" s="693">
        <f t="shared" si="0"/>
        <v>0</v>
      </c>
      <c r="O25" s="693"/>
      <c r="P25" s="720"/>
      <c r="Q25" s="721"/>
      <c r="R25" s="721"/>
      <c r="S25" s="721"/>
      <c r="T25" s="721"/>
      <c r="U25" s="722"/>
      <c r="V25" s="316"/>
      <c r="W25" s="316"/>
      <c r="X25" s="316"/>
      <c r="AC25" s="340"/>
      <c r="AD25" s="340"/>
      <c r="AE25" s="340"/>
      <c r="AF25" s="340"/>
      <c r="AG25" s="340"/>
      <c r="AH25" s="340"/>
      <c r="AI25" s="340"/>
      <c r="AJ25" s="340"/>
      <c r="AK25" s="340"/>
      <c r="AL25" s="340"/>
      <c r="AM25" s="340"/>
      <c r="AN25" s="340"/>
      <c r="AO25" s="340"/>
      <c r="AP25" s="340"/>
      <c r="AQ25" s="340"/>
      <c r="AR25" s="339"/>
      <c r="AS25" s="339"/>
      <c r="AT25" s="339"/>
      <c r="AU25" s="339"/>
      <c r="AV25" s="339"/>
      <c r="AW25" s="339"/>
      <c r="AX25" s="339"/>
      <c r="AY25" s="339"/>
      <c r="AZ25" s="339"/>
      <c r="BA25" s="339"/>
      <c r="BB25" s="339"/>
      <c r="BC25" s="339"/>
      <c r="BD25" s="339"/>
      <c r="BE25" s="339"/>
      <c r="BF25" s="339"/>
      <c r="BG25" s="339"/>
      <c r="BH25" s="339"/>
      <c r="BI25" s="339"/>
      <c r="BJ25" s="339"/>
      <c r="BK25" s="339"/>
      <c r="BL25" s="339"/>
      <c r="BM25" s="339"/>
      <c r="BN25" s="339"/>
      <c r="BO25" s="339"/>
      <c r="BP25" s="339"/>
      <c r="BQ25" s="339"/>
      <c r="BR25" s="339"/>
      <c r="BS25" s="339"/>
      <c r="BT25" s="339"/>
      <c r="BU25" s="339"/>
      <c r="BV25" s="339"/>
      <c r="BW25" s="339"/>
      <c r="BX25" s="318"/>
      <c r="BY25" s="318"/>
      <c r="BZ25" s="318"/>
      <c r="CA25" s="318"/>
      <c r="CB25" s="318"/>
      <c r="CC25" s="318"/>
      <c r="CD25" s="318"/>
      <c r="CE25" s="318"/>
      <c r="CF25" s="318"/>
      <c r="CG25" s="318"/>
      <c r="CH25" s="318"/>
      <c r="CI25" s="318"/>
      <c r="CJ25" s="318"/>
      <c r="CK25" s="318"/>
      <c r="CL25" s="318"/>
      <c r="CM25" s="318"/>
      <c r="CN25" s="318"/>
      <c r="CO25" s="318"/>
      <c r="CP25" s="318"/>
      <c r="CQ25" s="318"/>
      <c r="CR25" s="318"/>
      <c r="CS25" s="318"/>
      <c r="CT25" s="318"/>
      <c r="CU25" s="318"/>
      <c r="CV25" s="318"/>
      <c r="CW25" s="318"/>
      <c r="CX25" s="318"/>
      <c r="CY25" s="318"/>
      <c r="CZ25" s="318"/>
      <c r="DA25" s="318"/>
      <c r="DB25" s="318"/>
      <c r="DC25" s="318"/>
      <c r="DD25" s="318"/>
      <c r="DE25" s="318"/>
      <c r="DF25" s="318"/>
      <c r="DG25" s="318"/>
      <c r="DH25" s="318"/>
      <c r="DI25" s="318"/>
      <c r="DJ25" s="318"/>
      <c r="DK25" s="318"/>
      <c r="DL25" s="318"/>
      <c r="DM25" s="318"/>
      <c r="DN25" s="318"/>
      <c r="DO25" s="318"/>
      <c r="DP25" s="318"/>
      <c r="DQ25" s="318"/>
      <c r="DR25" s="318"/>
      <c r="DS25" s="318"/>
    </row>
    <row r="26" spans="1:123" ht="26.1" customHeight="1">
      <c r="A26" s="314"/>
      <c r="B26" s="329"/>
      <c r="C26" s="330"/>
      <c r="D26" s="699"/>
      <c r="E26" s="699"/>
      <c r="F26" s="699"/>
      <c r="G26" s="699"/>
      <c r="H26" s="699"/>
      <c r="I26" s="330"/>
      <c r="J26" s="700"/>
      <c r="K26" s="701"/>
      <c r="L26" s="702"/>
      <c r="M26" s="364"/>
      <c r="N26" s="693">
        <f t="shared" si="0"/>
        <v>0</v>
      </c>
      <c r="O26" s="693"/>
      <c r="P26" s="720"/>
      <c r="Q26" s="721"/>
      <c r="R26" s="721"/>
      <c r="S26" s="721"/>
      <c r="T26" s="721"/>
      <c r="U26" s="722"/>
      <c r="V26" s="347"/>
      <c r="W26" s="348"/>
      <c r="X26" s="316"/>
      <c r="AD26" s="332"/>
      <c r="AE26" s="332"/>
      <c r="AF26" s="349"/>
      <c r="AV26" s="332"/>
      <c r="AW26" s="332"/>
      <c r="AX26" s="349"/>
      <c r="CA26" s="318"/>
      <c r="CB26" s="318"/>
      <c r="CC26" s="318"/>
      <c r="CD26" s="318"/>
      <c r="CE26" s="318"/>
      <c r="CF26" s="318"/>
      <c r="CG26" s="318"/>
      <c r="CH26" s="318"/>
      <c r="CI26" s="318"/>
      <c r="CJ26" s="318"/>
      <c r="CK26" s="318"/>
      <c r="CL26" s="318"/>
      <c r="CM26" s="318"/>
      <c r="CN26" s="318"/>
      <c r="CO26" s="318"/>
      <c r="CP26" s="318"/>
      <c r="CQ26" s="318"/>
      <c r="CR26" s="318"/>
      <c r="CS26" s="318"/>
      <c r="CT26" s="318"/>
      <c r="CU26" s="318"/>
      <c r="CV26" s="318"/>
      <c r="CW26" s="318"/>
      <c r="CX26" s="318"/>
      <c r="CY26" s="318"/>
      <c r="CZ26" s="318"/>
      <c r="DA26" s="318"/>
      <c r="DB26" s="318"/>
      <c r="DC26" s="318"/>
      <c r="DD26" s="318"/>
      <c r="DE26" s="318"/>
      <c r="DF26" s="318"/>
      <c r="DG26" s="318"/>
      <c r="DH26" s="318"/>
      <c r="DI26" s="318"/>
      <c r="DJ26" s="318"/>
      <c r="DK26" s="318"/>
      <c r="DL26" s="350"/>
      <c r="DM26" s="350"/>
      <c r="DN26" s="350"/>
      <c r="DO26" s="350"/>
      <c r="DP26" s="350"/>
      <c r="DQ26" s="318"/>
      <c r="DR26" s="318"/>
      <c r="DS26" s="318"/>
    </row>
    <row r="27" spans="1:123" ht="26.1" customHeight="1">
      <c r="A27" s="314"/>
      <c r="B27" s="329"/>
      <c r="C27" s="330"/>
      <c r="D27" s="699"/>
      <c r="E27" s="699"/>
      <c r="F27" s="699"/>
      <c r="G27" s="699"/>
      <c r="H27" s="699"/>
      <c r="I27" s="330"/>
      <c r="J27" s="700"/>
      <c r="K27" s="701"/>
      <c r="L27" s="702"/>
      <c r="M27" s="364"/>
      <c r="N27" s="693">
        <f t="shared" si="0"/>
        <v>0</v>
      </c>
      <c r="O27" s="693"/>
      <c r="P27" s="720"/>
      <c r="Q27" s="721"/>
      <c r="R27" s="721"/>
      <c r="S27" s="721"/>
      <c r="T27" s="721"/>
      <c r="U27" s="722"/>
      <c r="V27" s="351"/>
      <c r="W27" s="351"/>
      <c r="X27" s="351"/>
      <c r="AD27" s="332"/>
      <c r="AE27" s="332"/>
      <c r="AV27" s="332"/>
      <c r="AW27" s="332"/>
      <c r="CA27" s="318"/>
      <c r="CB27" s="318"/>
      <c r="CC27" s="318"/>
      <c r="CD27" s="318"/>
      <c r="CE27" s="318"/>
      <c r="CF27" s="318"/>
      <c r="CG27" s="318"/>
      <c r="CH27" s="318"/>
      <c r="CI27" s="318"/>
      <c r="CJ27" s="318"/>
      <c r="CK27" s="318"/>
      <c r="CL27" s="318"/>
      <c r="CM27" s="318"/>
      <c r="CN27" s="318"/>
      <c r="CO27" s="318"/>
      <c r="CP27" s="318"/>
      <c r="CQ27" s="318"/>
      <c r="CR27" s="318"/>
      <c r="CS27" s="318"/>
      <c r="CT27" s="318"/>
      <c r="CU27" s="318"/>
      <c r="CV27" s="318"/>
      <c r="CW27" s="318"/>
      <c r="CX27" s="318"/>
      <c r="CY27" s="318"/>
      <c r="CZ27" s="318"/>
      <c r="DA27" s="318"/>
      <c r="DB27" s="318"/>
      <c r="DC27" s="318"/>
      <c r="DD27" s="318"/>
      <c r="DE27" s="318"/>
      <c r="DF27" s="318"/>
      <c r="DG27" s="318"/>
      <c r="DH27" s="318"/>
      <c r="DI27" s="318"/>
      <c r="DJ27" s="318"/>
      <c r="DK27" s="318"/>
      <c r="DL27" s="318"/>
      <c r="DM27" s="318"/>
      <c r="DN27" s="318"/>
      <c r="DO27" s="318"/>
      <c r="DP27" s="318"/>
      <c r="DQ27" s="318"/>
      <c r="DR27" s="318"/>
      <c r="DS27" s="318"/>
    </row>
    <row r="28" spans="1:123" ht="26.1" customHeight="1">
      <c r="A28" s="314"/>
      <c r="B28" s="329"/>
      <c r="C28" s="330"/>
      <c r="D28" s="699"/>
      <c r="E28" s="699"/>
      <c r="F28" s="699"/>
      <c r="G28" s="699"/>
      <c r="H28" s="699"/>
      <c r="I28" s="330"/>
      <c r="J28" s="700"/>
      <c r="K28" s="701"/>
      <c r="L28" s="702"/>
      <c r="M28" s="364"/>
      <c r="N28" s="693">
        <f t="shared" si="0"/>
        <v>0</v>
      </c>
      <c r="O28" s="693"/>
      <c r="P28" s="720"/>
      <c r="Q28" s="721"/>
      <c r="R28" s="721"/>
      <c r="S28" s="721"/>
      <c r="T28" s="721"/>
      <c r="U28" s="722"/>
      <c r="V28" s="316"/>
      <c r="W28" s="316"/>
      <c r="X28" s="316"/>
      <c r="AD28" s="332"/>
      <c r="AE28" s="332"/>
      <c r="AV28" s="332"/>
      <c r="AW28" s="332"/>
      <c r="BV28" s="340"/>
      <c r="BW28" s="340"/>
      <c r="BX28" s="340"/>
      <c r="BY28" s="340"/>
      <c r="BZ28" s="340"/>
    </row>
    <row r="29" spans="1:123" ht="26.1" customHeight="1">
      <c r="A29" s="314"/>
      <c r="B29" s="329"/>
      <c r="C29" s="330"/>
      <c r="D29" s="699"/>
      <c r="E29" s="699"/>
      <c r="F29" s="699"/>
      <c r="G29" s="699"/>
      <c r="H29" s="699"/>
      <c r="I29" s="330"/>
      <c r="J29" s="700"/>
      <c r="K29" s="701"/>
      <c r="L29" s="702"/>
      <c r="M29" s="364"/>
      <c r="N29" s="693">
        <f t="shared" si="0"/>
        <v>0</v>
      </c>
      <c r="O29" s="693"/>
      <c r="P29" s="720"/>
      <c r="Q29" s="721"/>
      <c r="R29" s="721"/>
      <c r="S29" s="721"/>
      <c r="T29" s="721"/>
      <c r="U29" s="722"/>
      <c r="V29" s="316"/>
      <c r="W29" s="316"/>
      <c r="X29" s="316"/>
      <c r="AD29" s="332"/>
      <c r="AE29" s="332"/>
      <c r="AV29" s="332"/>
      <c r="AW29" s="332"/>
      <c r="BV29" s="340"/>
      <c r="BW29" s="340"/>
      <c r="BX29" s="340"/>
      <c r="BY29" s="340"/>
      <c r="BZ29" s="340"/>
    </row>
    <row r="30" spans="1:123" ht="26.1" customHeight="1">
      <c r="A30" s="314"/>
      <c r="B30" s="329"/>
      <c r="C30" s="330"/>
      <c r="D30" s="699"/>
      <c r="E30" s="699"/>
      <c r="F30" s="699"/>
      <c r="G30" s="699"/>
      <c r="H30" s="699"/>
      <c r="I30" s="330"/>
      <c r="J30" s="700"/>
      <c r="K30" s="701"/>
      <c r="L30" s="702"/>
      <c r="M30" s="364"/>
      <c r="N30" s="693">
        <f t="shared" si="0"/>
        <v>0</v>
      </c>
      <c r="O30" s="693"/>
      <c r="P30" s="720"/>
      <c r="Q30" s="721"/>
      <c r="R30" s="721"/>
      <c r="S30" s="721"/>
      <c r="T30" s="721"/>
      <c r="U30" s="722"/>
      <c r="V30" s="316"/>
      <c r="W30" s="316"/>
      <c r="X30" s="316"/>
    </row>
    <row r="31" spans="1:123" s="340" customFormat="1" ht="26.1" customHeight="1">
      <c r="A31" s="314"/>
      <c r="B31" s="329"/>
      <c r="C31" s="330"/>
      <c r="D31" s="699"/>
      <c r="E31" s="699"/>
      <c r="F31" s="699"/>
      <c r="G31" s="699"/>
      <c r="H31" s="699"/>
      <c r="I31" s="330"/>
      <c r="J31" s="700"/>
      <c r="K31" s="701"/>
      <c r="L31" s="702"/>
      <c r="M31" s="364"/>
      <c r="N31" s="693">
        <f t="shared" si="0"/>
        <v>0</v>
      </c>
      <c r="O31" s="693"/>
      <c r="P31" s="720"/>
      <c r="Q31" s="721"/>
      <c r="R31" s="721"/>
      <c r="S31" s="721"/>
      <c r="T31" s="721"/>
      <c r="U31" s="722"/>
      <c r="V31" s="316"/>
      <c r="W31" s="316"/>
      <c r="X31" s="316"/>
      <c r="Y31" s="317"/>
      <c r="Z31" s="317"/>
      <c r="AA31" s="317"/>
      <c r="AB31" s="317"/>
      <c r="AC31" s="317"/>
      <c r="CX31" s="317"/>
    </row>
    <row r="32" spans="1:123" s="340" customFormat="1" ht="26.1" customHeight="1">
      <c r="A32" s="315"/>
      <c r="B32" s="329"/>
      <c r="C32" s="330"/>
      <c r="D32" s="699"/>
      <c r="E32" s="699"/>
      <c r="F32" s="699"/>
      <c r="G32" s="699"/>
      <c r="H32" s="699"/>
      <c r="I32" s="330"/>
      <c r="J32" s="700"/>
      <c r="K32" s="701"/>
      <c r="L32" s="702"/>
      <c r="M32" s="364"/>
      <c r="N32" s="693">
        <f t="shared" si="0"/>
        <v>0</v>
      </c>
      <c r="O32" s="693"/>
      <c r="P32" s="720"/>
      <c r="Q32" s="721"/>
      <c r="R32" s="721"/>
      <c r="S32" s="721"/>
      <c r="T32" s="721"/>
      <c r="U32" s="722"/>
      <c r="V32" s="316"/>
      <c r="W32" s="316"/>
      <c r="X32" s="316"/>
      <c r="Y32" s="317"/>
      <c r="Z32" s="317"/>
      <c r="AA32" s="317"/>
      <c r="AB32" s="318"/>
      <c r="AC32" s="318"/>
      <c r="AD32" s="339"/>
      <c r="AE32" s="339"/>
      <c r="AF32" s="339"/>
      <c r="AG32" s="339"/>
      <c r="AH32" s="339"/>
      <c r="AI32" s="339"/>
      <c r="AJ32" s="339"/>
      <c r="AK32" s="339"/>
      <c r="AL32" s="339"/>
      <c r="AM32" s="339"/>
      <c r="AN32" s="339"/>
      <c r="AO32" s="339"/>
      <c r="AP32" s="339"/>
      <c r="AQ32" s="339"/>
      <c r="AR32" s="339"/>
      <c r="AS32" s="339"/>
      <c r="AT32" s="339"/>
      <c r="AU32" s="339"/>
      <c r="AV32" s="339"/>
      <c r="AW32" s="339"/>
      <c r="AX32" s="339"/>
      <c r="AY32" s="339"/>
      <c r="AZ32" s="339"/>
      <c r="BA32" s="339"/>
      <c r="BB32" s="339"/>
      <c r="BC32" s="339"/>
      <c r="BD32" s="339"/>
      <c r="BE32" s="339"/>
      <c r="BF32" s="339"/>
      <c r="BG32" s="339"/>
      <c r="BH32" s="339"/>
      <c r="BI32" s="339"/>
      <c r="BJ32" s="339"/>
      <c r="BK32" s="339"/>
      <c r="BL32" s="339"/>
      <c r="BM32" s="339"/>
      <c r="BN32" s="339"/>
      <c r="BO32" s="339"/>
      <c r="BP32" s="339"/>
      <c r="BQ32" s="339"/>
      <c r="BR32" s="339"/>
      <c r="BS32" s="339"/>
      <c r="BT32" s="339"/>
      <c r="BU32" s="339"/>
      <c r="BV32" s="339"/>
      <c r="BW32" s="339"/>
      <c r="BX32" s="339"/>
      <c r="BY32" s="339"/>
      <c r="BZ32" s="339"/>
      <c r="CA32" s="339"/>
      <c r="CB32" s="339"/>
      <c r="CC32" s="339"/>
      <c r="CD32" s="339"/>
      <c r="CE32" s="339"/>
      <c r="CF32" s="339"/>
      <c r="CG32" s="339"/>
      <c r="CH32" s="339"/>
      <c r="CI32" s="339"/>
      <c r="CJ32" s="339"/>
      <c r="CK32" s="339"/>
      <c r="CL32" s="339"/>
      <c r="CM32" s="339"/>
      <c r="CN32" s="339"/>
      <c r="CO32" s="339"/>
      <c r="CP32" s="339"/>
      <c r="CQ32" s="339"/>
      <c r="CR32" s="339"/>
      <c r="CS32" s="339"/>
      <c r="CT32" s="339"/>
      <c r="CU32" s="339"/>
      <c r="CV32" s="339"/>
      <c r="CW32" s="339"/>
      <c r="CX32" s="339"/>
      <c r="CY32" s="339"/>
      <c r="CZ32" s="339"/>
      <c r="DA32" s="339"/>
      <c r="DB32" s="339"/>
      <c r="DC32" s="339"/>
      <c r="DD32" s="339"/>
      <c r="DE32" s="339"/>
      <c r="DF32" s="339"/>
      <c r="DG32" s="339"/>
      <c r="DH32" s="339"/>
      <c r="DI32" s="339"/>
      <c r="DJ32" s="339"/>
      <c r="DK32" s="339"/>
      <c r="DL32" s="339"/>
      <c r="DM32" s="339"/>
      <c r="DN32" s="339"/>
      <c r="DO32" s="339"/>
      <c r="DP32" s="339"/>
      <c r="DQ32" s="339"/>
      <c r="DR32" s="339"/>
      <c r="DS32" s="339"/>
    </row>
    <row r="33" spans="1:123" ht="26.1" customHeight="1">
      <c r="A33" s="324"/>
      <c r="B33" s="329"/>
      <c r="C33" s="330"/>
      <c r="D33" s="699"/>
      <c r="E33" s="699"/>
      <c r="F33" s="699"/>
      <c r="G33" s="699"/>
      <c r="H33" s="699"/>
      <c r="I33" s="330"/>
      <c r="J33" s="700"/>
      <c r="K33" s="701"/>
      <c r="L33" s="702"/>
      <c r="M33" s="364"/>
      <c r="N33" s="693">
        <f t="shared" ref="N33" si="2">ROUND(J33*M33,0)</f>
        <v>0</v>
      </c>
      <c r="O33" s="693"/>
      <c r="P33" s="720"/>
      <c r="Q33" s="721"/>
      <c r="R33" s="721"/>
      <c r="S33" s="721"/>
      <c r="T33" s="721"/>
      <c r="U33" s="722"/>
      <c r="V33" s="316"/>
      <c r="W33" s="316"/>
      <c r="X33" s="316"/>
      <c r="AB33" s="336"/>
      <c r="AC33" s="336"/>
      <c r="AD33" s="336"/>
      <c r="AE33" s="336"/>
      <c r="AF33" s="336"/>
      <c r="AG33" s="336"/>
      <c r="AH33" s="336"/>
      <c r="AI33" s="336"/>
      <c r="AJ33" s="354"/>
      <c r="AK33" s="354"/>
      <c r="AL33" s="354"/>
      <c r="AM33" s="354"/>
      <c r="AN33" s="354"/>
      <c r="AO33" s="354"/>
      <c r="AP33" s="354"/>
      <c r="AQ33" s="354"/>
      <c r="AR33" s="354"/>
      <c r="AS33" s="354"/>
      <c r="AT33" s="354"/>
      <c r="AU33" s="354"/>
      <c r="AV33" s="354"/>
      <c r="AW33" s="354"/>
      <c r="AX33" s="354"/>
      <c r="AY33" s="354"/>
      <c r="AZ33" s="354"/>
      <c r="BA33" s="354"/>
      <c r="BB33" s="354"/>
      <c r="BC33" s="354"/>
      <c r="BD33" s="354"/>
      <c r="BE33" s="354"/>
      <c r="BF33" s="354"/>
      <c r="BG33" s="354"/>
      <c r="BH33" s="354"/>
      <c r="BI33" s="354"/>
      <c r="BJ33" s="354"/>
      <c r="BK33" s="354"/>
      <c r="BL33" s="354"/>
      <c r="BM33" s="354"/>
      <c r="BN33" s="354"/>
      <c r="BO33" s="354"/>
      <c r="BP33" s="354"/>
      <c r="BQ33" s="354"/>
      <c r="BR33" s="354"/>
      <c r="BS33" s="354"/>
      <c r="BT33" s="354"/>
      <c r="BU33" s="336"/>
      <c r="BV33" s="336"/>
      <c r="BW33" s="336"/>
      <c r="BX33" s="336"/>
      <c r="BY33" s="355"/>
      <c r="BZ33" s="355"/>
      <c r="CA33" s="355"/>
      <c r="CB33" s="355"/>
      <c r="CC33" s="355"/>
      <c r="CD33" s="355"/>
      <c r="CE33" s="355"/>
      <c r="CF33" s="355"/>
      <c r="CG33" s="355"/>
      <c r="CH33" s="355"/>
      <c r="CI33" s="356"/>
      <c r="CJ33" s="356"/>
      <c r="CK33" s="356"/>
      <c r="CL33" s="356"/>
      <c r="CM33" s="356"/>
      <c r="CN33" s="356"/>
      <c r="CO33" s="356"/>
      <c r="CP33" s="356"/>
      <c r="CQ33" s="356"/>
      <c r="CR33" s="356"/>
      <c r="CS33" s="357"/>
      <c r="CT33" s="357"/>
      <c r="CU33" s="357"/>
      <c r="CV33" s="357"/>
      <c r="CW33" s="357"/>
      <c r="CX33" s="357"/>
      <c r="CY33" s="357"/>
      <c r="CZ33" s="357"/>
      <c r="DA33" s="357"/>
      <c r="DB33" s="357"/>
      <c r="DC33" s="357"/>
    </row>
    <row r="34" spans="1:123" ht="26.1" customHeight="1">
      <c r="A34" s="324"/>
      <c r="B34" s="358"/>
      <c r="C34" s="359"/>
      <c r="D34" s="717" t="s">
        <v>52</v>
      </c>
      <c r="E34" s="717"/>
      <c r="F34" s="717"/>
      <c r="G34" s="696"/>
      <c r="H34" s="696"/>
      <c r="I34" s="359"/>
      <c r="J34" s="718"/>
      <c r="K34" s="718"/>
      <c r="L34" s="718"/>
      <c r="M34" s="360"/>
      <c r="N34" s="719">
        <f>SUBTOTAL(9,N6:O33)</f>
        <v>0</v>
      </c>
      <c r="O34" s="719"/>
      <c r="P34" s="720"/>
      <c r="Q34" s="721"/>
      <c r="R34" s="721"/>
      <c r="S34" s="721"/>
      <c r="T34" s="721"/>
      <c r="U34" s="722"/>
      <c r="V34" s="316"/>
      <c r="W34" s="316"/>
      <c r="X34" s="316"/>
      <c r="AB34" s="336"/>
      <c r="AC34" s="336"/>
      <c r="AD34" s="336"/>
      <c r="AE34" s="336"/>
      <c r="AF34" s="336"/>
      <c r="AG34" s="336"/>
      <c r="AH34" s="336"/>
      <c r="AI34" s="336"/>
      <c r="AJ34" s="354"/>
      <c r="AK34" s="354"/>
      <c r="AL34" s="354"/>
      <c r="AM34" s="354"/>
      <c r="AN34" s="354"/>
      <c r="AO34" s="354"/>
      <c r="AP34" s="354"/>
      <c r="AQ34" s="354"/>
      <c r="AR34" s="354"/>
      <c r="AS34" s="354"/>
      <c r="AT34" s="354"/>
      <c r="AU34" s="354"/>
      <c r="AV34" s="354"/>
      <c r="AW34" s="354"/>
      <c r="AX34" s="354"/>
      <c r="AY34" s="354"/>
      <c r="AZ34" s="354"/>
      <c r="BA34" s="354"/>
      <c r="BB34" s="354"/>
      <c r="BC34" s="354"/>
      <c r="BD34" s="354"/>
      <c r="BE34" s="354"/>
      <c r="BF34" s="354"/>
      <c r="BG34" s="354"/>
      <c r="BH34" s="354"/>
      <c r="BI34" s="354"/>
      <c r="BJ34" s="354"/>
      <c r="BK34" s="354"/>
      <c r="BL34" s="354"/>
      <c r="BM34" s="354"/>
      <c r="BN34" s="354"/>
      <c r="BO34" s="354"/>
      <c r="BP34" s="354"/>
      <c r="BQ34" s="354"/>
      <c r="BR34" s="354"/>
      <c r="BS34" s="354"/>
      <c r="BT34" s="354"/>
      <c r="BU34" s="336"/>
      <c r="BV34" s="336"/>
      <c r="BW34" s="336"/>
      <c r="BX34" s="336"/>
      <c r="BY34" s="355"/>
      <c r="BZ34" s="355"/>
      <c r="CA34" s="355"/>
      <c r="CB34" s="355"/>
      <c r="CC34" s="355"/>
      <c r="CD34" s="355"/>
      <c r="CE34" s="355"/>
      <c r="CF34" s="355"/>
      <c r="CG34" s="355"/>
      <c r="CH34" s="355"/>
      <c r="CI34" s="356"/>
      <c r="CJ34" s="356"/>
      <c r="CK34" s="356"/>
      <c r="CL34" s="356"/>
      <c r="CM34" s="356"/>
      <c r="CN34" s="356"/>
      <c r="CO34" s="356"/>
      <c r="CP34" s="356"/>
      <c r="CQ34" s="356"/>
      <c r="CR34" s="356"/>
      <c r="CS34" s="357"/>
      <c r="CT34" s="357"/>
      <c r="CU34" s="357"/>
      <c r="CV34" s="357"/>
      <c r="CW34" s="357"/>
      <c r="CX34" s="357"/>
      <c r="CY34" s="357"/>
      <c r="CZ34" s="357"/>
      <c r="DA34" s="357"/>
      <c r="DB34" s="357"/>
      <c r="DC34" s="357"/>
    </row>
    <row r="35" spans="1:123" ht="25.5" customHeight="1">
      <c r="A35" s="324"/>
      <c r="B35" s="324"/>
      <c r="C35" s="324"/>
      <c r="D35" s="684"/>
      <c r="E35" s="684"/>
      <c r="F35" s="684"/>
      <c r="G35" s="685"/>
      <c r="H35" s="685"/>
      <c r="I35" s="361"/>
      <c r="J35" s="686"/>
      <c r="K35" s="686"/>
      <c r="L35" s="686"/>
      <c r="M35" s="362"/>
      <c r="N35" s="687"/>
      <c r="O35" s="687"/>
      <c r="P35" s="688" t="s">
        <v>282</v>
      </c>
      <c r="Q35" s="688"/>
      <c r="R35" s="689">
        <v>1</v>
      </c>
      <c r="S35" s="689"/>
      <c r="T35" s="689"/>
      <c r="U35" s="363"/>
      <c r="V35" s="316"/>
      <c r="W35" s="316"/>
      <c r="X35" s="316"/>
      <c r="AB35" s="336"/>
      <c r="AC35" s="336"/>
      <c r="AD35" s="336"/>
      <c r="AE35" s="336"/>
      <c r="AF35" s="336"/>
      <c r="AG35" s="336"/>
      <c r="AH35" s="336"/>
      <c r="AI35" s="336"/>
      <c r="AJ35" s="354"/>
      <c r="AK35" s="354"/>
      <c r="AL35" s="354"/>
      <c r="AM35" s="354"/>
      <c r="AN35" s="354"/>
      <c r="AO35" s="354"/>
      <c r="AP35" s="354"/>
      <c r="AQ35" s="354"/>
      <c r="AR35" s="354"/>
      <c r="AS35" s="354"/>
      <c r="AT35" s="354"/>
      <c r="AU35" s="354"/>
      <c r="AV35" s="354"/>
      <c r="AW35" s="354"/>
      <c r="AX35" s="354"/>
      <c r="AY35" s="354"/>
      <c r="AZ35" s="354"/>
      <c r="BA35" s="354"/>
      <c r="BB35" s="354"/>
      <c r="BC35" s="354"/>
      <c r="BD35" s="354"/>
      <c r="BE35" s="354"/>
      <c r="BF35" s="354"/>
      <c r="BG35" s="354"/>
      <c r="BH35" s="354"/>
      <c r="BI35" s="354"/>
      <c r="BJ35" s="354"/>
      <c r="BK35" s="354"/>
      <c r="BL35" s="354"/>
      <c r="BM35" s="354"/>
      <c r="BN35" s="354"/>
      <c r="BO35" s="354"/>
      <c r="BP35" s="354"/>
      <c r="BQ35" s="354"/>
      <c r="BR35" s="354"/>
      <c r="BS35" s="354"/>
      <c r="BT35" s="354"/>
      <c r="BU35" s="354"/>
      <c r="BV35" s="354"/>
      <c r="BW35" s="354"/>
      <c r="BX35" s="354"/>
      <c r="BY35" s="355"/>
      <c r="BZ35" s="355"/>
      <c r="CA35" s="355"/>
      <c r="CB35" s="355"/>
      <c r="CC35" s="355"/>
      <c r="CD35" s="355"/>
      <c r="CE35" s="355"/>
      <c r="CF35" s="355"/>
      <c r="CG35" s="355"/>
      <c r="CH35" s="355"/>
      <c r="CI35" s="356"/>
      <c r="CJ35" s="356"/>
      <c r="CK35" s="356"/>
      <c r="CL35" s="356"/>
      <c r="CM35" s="356"/>
      <c r="CN35" s="356"/>
      <c r="CO35" s="356"/>
      <c r="CP35" s="356"/>
      <c r="CQ35" s="356"/>
      <c r="CR35" s="356"/>
      <c r="CS35" s="357"/>
      <c r="CT35" s="357"/>
      <c r="CU35" s="357"/>
      <c r="CV35" s="357"/>
      <c r="CW35" s="357"/>
      <c r="CX35" s="357"/>
      <c r="CY35" s="357"/>
      <c r="CZ35" s="357"/>
      <c r="DA35" s="357"/>
      <c r="DB35" s="357"/>
      <c r="DC35" s="357"/>
    </row>
    <row r="36" spans="1:123" ht="21.75" customHeight="1">
      <c r="A36" s="314"/>
      <c r="B36" s="314"/>
      <c r="C36" s="314"/>
      <c r="D36" s="314"/>
      <c r="E36" s="314"/>
      <c r="F36" s="314"/>
      <c r="G36" s="314"/>
      <c r="H36" s="314"/>
      <c r="I36" s="314"/>
      <c r="J36" s="314"/>
      <c r="K36" s="314"/>
      <c r="L36" s="314"/>
      <c r="M36" s="314"/>
      <c r="N36" s="706">
        <v>0</v>
      </c>
      <c r="O36" s="706"/>
      <c r="P36" s="706"/>
      <c r="Q36" s="706"/>
      <c r="R36" s="706"/>
      <c r="S36" s="706"/>
      <c r="T36" s="706"/>
      <c r="U36" s="315"/>
      <c r="V36" s="316"/>
      <c r="W36" s="316"/>
      <c r="X36" s="316"/>
      <c r="CW36" s="318"/>
      <c r="CX36" s="318"/>
      <c r="CY36" s="318"/>
      <c r="CZ36" s="318"/>
      <c r="DD36" s="318"/>
      <c r="DE36" s="318"/>
      <c r="DF36" s="318"/>
      <c r="DG36" s="318"/>
      <c r="DK36" s="318"/>
      <c r="DL36" s="318"/>
      <c r="DM36" s="318"/>
      <c r="DN36" s="318"/>
      <c r="DO36" s="318"/>
      <c r="DP36" s="318"/>
      <c r="DQ36" s="318"/>
      <c r="DR36" s="318"/>
      <c r="DS36" s="318"/>
    </row>
    <row r="37" spans="1:123" ht="20.25" customHeight="1">
      <c r="A37" s="707" t="s">
        <v>269</v>
      </c>
      <c r="B37" s="707"/>
      <c r="C37" s="707"/>
      <c r="D37" s="707"/>
      <c r="E37" s="707"/>
      <c r="F37" s="707"/>
      <c r="G37" s="707"/>
      <c r="H37" s="707"/>
      <c r="I37" s="707"/>
      <c r="J37" s="707"/>
      <c r="K37" s="707"/>
      <c r="L37" s="707"/>
      <c r="M37" s="707"/>
      <c r="N37" s="707"/>
      <c r="O37" s="707"/>
      <c r="P37" s="707"/>
      <c r="Q37" s="707"/>
      <c r="R37" s="707"/>
      <c r="S37" s="707"/>
      <c r="T37" s="707"/>
      <c r="U37" s="707"/>
      <c r="V37" s="319"/>
      <c r="W37" s="319"/>
      <c r="X37" s="319"/>
      <c r="Y37" s="320"/>
      <c r="Z37" s="320"/>
      <c r="AA37" s="320"/>
      <c r="AB37" s="320"/>
      <c r="AC37" s="320"/>
      <c r="AD37" s="320"/>
      <c r="AE37" s="320"/>
      <c r="AF37" s="320"/>
      <c r="AG37" s="320"/>
      <c r="AH37" s="320"/>
      <c r="AI37" s="320"/>
      <c r="AJ37" s="320"/>
      <c r="AK37" s="320"/>
      <c r="AL37" s="320"/>
      <c r="AM37" s="320"/>
      <c r="AN37" s="320"/>
      <c r="AO37" s="320"/>
      <c r="AP37" s="320"/>
      <c r="AQ37" s="320"/>
      <c r="AR37" s="320"/>
      <c r="AS37" s="320"/>
      <c r="AT37" s="320"/>
      <c r="AU37" s="320"/>
      <c r="AV37" s="320"/>
      <c r="AW37" s="320"/>
      <c r="AX37" s="320"/>
      <c r="AY37" s="320"/>
      <c r="AZ37" s="320"/>
      <c r="BA37" s="320"/>
      <c r="BB37" s="320"/>
      <c r="BC37" s="320"/>
      <c r="BD37" s="320"/>
      <c r="BE37" s="320"/>
      <c r="BF37" s="320"/>
      <c r="BG37" s="320"/>
      <c r="BH37" s="320"/>
      <c r="BI37" s="320"/>
      <c r="BJ37" s="320"/>
      <c r="BK37" s="320"/>
      <c r="BL37" s="320"/>
      <c r="BM37" s="320"/>
      <c r="BN37" s="320"/>
      <c r="BO37" s="320"/>
      <c r="BP37" s="320"/>
      <c r="BQ37" s="320"/>
      <c r="BR37" s="320"/>
      <c r="BS37" s="320"/>
      <c r="BT37" s="320"/>
      <c r="BU37" s="320"/>
      <c r="BV37" s="320"/>
      <c r="BW37" s="320"/>
      <c r="BX37" s="320"/>
      <c r="BY37" s="320"/>
      <c r="BZ37" s="320"/>
      <c r="CA37" s="320"/>
      <c r="CB37" s="320"/>
      <c r="CC37" s="320"/>
      <c r="CD37" s="320"/>
      <c r="CE37" s="320"/>
      <c r="CF37" s="320"/>
      <c r="CG37" s="320"/>
      <c r="CH37" s="320"/>
      <c r="CI37" s="320"/>
      <c r="CJ37" s="320"/>
      <c r="CK37" s="320"/>
      <c r="CL37" s="320"/>
      <c r="CM37" s="320"/>
      <c r="CN37" s="320"/>
      <c r="CO37" s="320"/>
      <c r="CP37" s="320"/>
      <c r="CQ37" s="320"/>
      <c r="CR37" s="320"/>
      <c r="CS37" s="320"/>
      <c r="CT37" s="320"/>
      <c r="CU37" s="320"/>
      <c r="CV37" s="320"/>
      <c r="CW37" s="320"/>
      <c r="CX37" s="320"/>
      <c r="CY37" s="320"/>
      <c r="CZ37" s="320"/>
      <c r="DA37" s="320"/>
      <c r="DB37" s="320"/>
      <c r="DC37" s="320"/>
      <c r="DD37" s="320"/>
      <c r="DE37" s="320"/>
      <c r="DF37" s="320"/>
      <c r="DG37" s="320"/>
      <c r="DH37" s="320"/>
      <c r="DI37" s="320"/>
      <c r="DJ37" s="320"/>
      <c r="DK37" s="320"/>
      <c r="DL37" s="320"/>
      <c r="DM37" s="320"/>
      <c r="DN37" s="320"/>
      <c r="DO37" s="320"/>
      <c r="DP37" s="320"/>
      <c r="DQ37" s="320"/>
      <c r="DR37" s="320"/>
      <c r="DS37" s="320"/>
    </row>
    <row r="38" spans="1:123" ht="24.75" customHeight="1">
      <c r="A38" s="314"/>
      <c r="B38" s="314"/>
      <c r="C38" s="708" t="str">
        <f>+C3</f>
        <v>工事名</v>
      </c>
      <c r="D38" s="708"/>
      <c r="E38" s="314"/>
      <c r="F38" s="709">
        <f>+F3</f>
        <v>0</v>
      </c>
      <c r="G38" s="709"/>
      <c r="H38" s="314"/>
      <c r="I38" s="314"/>
      <c r="J38" s="314"/>
      <c r="K38" s="314" t="s">
        <v>270</v>
      </c>
      <c r="L38" s="314"/>
      <c r="M38" s="710">
        <f>+M3</f>
        <v>0</v>
      </c>
      <c r="N38" s="710"/>
      <c r="O38" s="710"/>
      <c r="P38" s="710"/>
      <c r="Q38" s="710"/>
      <c r="R38" s="710"/>
      <c r="S38" s="314"/>
      <c r="T38" s="314"/>
      <c r="U38" s="314"/>
      <c r="V38" s="316"/>
      <c r="W38" s="316"/>
      <c r="X38" s="316"/>
    </row>
    <row r="39" spans="1:123" ht="13.5" customHeight="1">
      <c r="A39" s="314"/>
      <c r="B39" s="314"/>
      <c r="C39" s="314"/>
      <c r="D39" s="314"/>
      <c r="E39" s="314"/>
      <c r="F39" s="314"/>
      <c r="G39" s="314"/>
      <c r="H39" s="314"/>
      <c r="I39" s="314"/>
      <c r="J39" s="314"/>
      <c r="K39" s="315"/>
      <c r="L39" s="315"/>
      <c r="M39" s="315"/>
      <c r="N39" s="323"/>
      <c r="O39" s="323"/>
      <c r="P39" s="324"/>
      <c r="Q39" s="324"/>
      <c r="R39" s="324"/>
      <c r="S39" s="325"/>
      <c r="T39" s="325"/>
      <c r="U39" s="325"/>
      <c r="V39" s="316"/>
      <c r="W39" s="316"/>
      <c r="X39" s="316"/>
      <c r="DJ39" s="318"/>
      <c r="DK39" s="318"/>
      <c r="DL39" s="318"/>
      <c r="DM39" s="318"/>
      <c r="DN39" s="318"/>
      <c r="DO39" s="318"/>
      <c r="DP39" s="318"/>
      <c r="DQ39" s="318"/>
      <c r="DR39" s="318"/>
      <c r="DS39" s="318"/>
    </row>
    <row r="40" spans="1:123" ht="19.5" customHeight="1">
      <c r="A40" s="314"/>
      <c r="B40" s="711" t="s">
        <v>271</v>
      </c>
      <c r="C40" s="712"/>
      <c r="D40" s="712" t="s">
        <v>272</v>
      </c>
      <c r="E40" s="712"/>
      <c r="F40" s="712"/>
      <c r="G40" s="712" t="s">
        <v>273</v>
      </c>
      <c r="H40" s="712"/>
      <c r="I40" s="326" t="s">
        <v>274</v>
      </c>
      <c r="J40" s="712" t="s">
        <v>275</v>
      </c>
      <c r="K40" s="712"/>
      <c r="L40" s="712"/>
      <c r="M40" s="326" t="s">
        <v>276</v>
      </c>
      <c r="N40" s="712" t="s">
        <v>7</v>
      </c>
      <c r="O40" s="712"/>
      <c r="P40" s="703" t="s">
        <v>351</v>
      </c>
      <c r="Q40" s="704"/>
      <c r="R40" s="704"/>
      <c r="S40" s="704"/>
      <c r="T40" s="704"/>
      <c r="U40" s="705"/>
      <c r="V40" s="316"/>
      <c r="W40" s="316"/>
      <c r="X40" s="316"/>
      <c r="CK40" s="318"/>
      <c r="CL40" s="318"/>
      <c r="CM40" s="318"/>
      <c r="CN40" s="327"/>
      <c r="CO40" s="327"/>
      <c r="CP40" s="327"/>
      <c r="CQ40" s="327"/>
      <c r="CR40" s="327"/>
      <c r="CS40" s="327"/>
      <c r="CT40" s="327"/>
      <c r="CU40" s="327"/>
      <c r="CV40" s="327"/>
      <c r="CW40" s="327"/>
      <c r="CX40" s="327"/>
      <c r="CY40" s="327"/>
      <c r="CZ40" s="327"/>
      <c r="DA40" s="327"/>
      <c r="DB40" s="327"/>
      <c r="DC40" s="327"/>
      <c r="DD40" s="327"/>
      <c r="DE40" s="327"/>
      <c r="DF40" s="327"/>
      <c r="DG40" s="327"/>
      <c r="DH40" s="327"/>
      <c r="DI40" s="327"/>
      <c r="DJ40" s="327"/>
      <c r="DK40" s="327"/>
    </row>
    <row r="41" spans="1:123" ht="26.1" customHeight="1">
      <c r="A41" s="328"/>
      <c r="B41" s="329"/>
      <c r="C41" s="330"/>
      <c r="D41" s="699"/>
      <c r="E41" s="699"/>
      <c r="F41" s="699"/>
      <c r="G41" s="699"/>
      <c r="H41" s="699"/>
      <c r="I41" s="330"/>
      <c r="J41" s="700"/>
      <c r="K41" s="701"/>
      <c r="L41" s="702"/>
      <c r="M41" s="364"/>
      <c r="N41" s="693">
        <f t="shared" ref="N41:N67" si="3">ROUND(J41*M41,0)</f>
        <v>0</v>
      </c>
      <c r="O41" s="693"/>
      <c r="P41" s="694"/>
      <c r="Q41" s="695"/>
      <c r="R41" s="695"/>
      <c r="S41" s="695"/>
      <c r="T41" s="695"/>
      <c r="U41" s="695"/>
      <c r="V41" s="331"/>
      <c r="W41" s="331"/>
      <c r="X41" s="331"/>
      <c r="Y41" s="332"/>
      <c r="Z41" s="332"/>
      <c r="AA41" s="332"/>
      <c r="AB41" s="332"/>
      <c r="AC41" s="332"/>
      <c r="AD41" s="332"/>
      <c r="AE41" s="332"/>
      <c r="CK41" s="318"/>
      <c r="CL41" s="318"/>
      <c r="CM41" s="318"/>
      <c r="CN41" s="327"/>
      <c r="CO41" s="327"/>
      <c r="CP41" s="327"/>
      <c r="CQ41" s="327"/>
      <c r="CR41" s="327"/>
      <c r="CS41" s="327"/>
      <c r="CT41" s="327"/>
      <c r="CU41" s="327"/>
      <c r="CV41" s="327"/>
      <c r="CW41" s="327"/>
      <c r="CX41" s="327"/>
      <c r="CY41" s="327"/>
      <c r="CZ41" s="327"/>
      <c r="DA41" s="327"/>
      <c r="DB41" s="327"/>
      <c r="DC41" s="327"/>
      <c r="DD41" s="327"/>
      <c r="DE41" s="327"/>
      <c r="DF41" s="327"/>
      <c r="DG41" s="327"/>
      <c r="DH41" s="327"/>
      <c r="DI41" s="327"/>
      <c r="DJ41" s="327"/>
      <c r="DK41" s="327"/>
    </row>
    <row r="42" spans="1:123" ht="26.1" customHeight="1">
      <c r="A42" s="328"/>
      <c r="B42" s="329"/>
      <c r="C42" s="330"/>
      <c r="D42" s="699"/>
      <c r="E42" s="699"/>
      <c r="F42" s="699"/>
      <c r="G42" s="699"/>
      <c r="H42" s="699"/>
      <c r="I42" s="330"/>
      <c r="J42" s="700"/>
      <c r="K42" s="701"/>
      <c r="L42" s="702"/>
      <c r="M42" s="364"/>
      <c r="N42" s="693">
        <f t="shared" si="3"/>
        <v>0</v>
      </c>
      <c r="O42" s="693"/>
      <c r="P42" s="694"/>
      <c r="Q42" s="695"/>
      <c r="R42" s="695"/>
      <c r="S42" s="695"/>
      <c r="T42" s="695"/>
      <c r="U42" s="695"/>
      <c r="V42" s="331"/>
      <c r="W42" s="331"/>
      <c r="X42" s="331"/>
      <c r="Y42" s="332"/>
      <c r="Z42" s="332"/>
      <c r="AA42" s="332"/>
      <c r="AB42" s="332"/>
      <c r="AC42" s="332"/>
      <c r="AD42" s="332"/>
      <c r="AE42" s="332"/>
      <c r="CG42" s="318"/>
      <c r="CH42" s="318"/>
      <c r="CI42" s="318"/>
      <c r="CJ42" s="318"/>
      <c r="CK42" s="318"/>
      <c r="CL42" s="318"/>
      <c r="CM42" s="318"/>
      <c r="CN42" s="318"/>
      <c r="CO42" s="318"/>
      <c r="CP42" s="318"/>
      <c r="CQ42" s="318"/>
      <c r="CR42" s="318"/>
      <c r="CS42" s="318"/>
      <c r="CT42" s="318"/>
      <c r="CU42" s="318"/>
      <c r="CV42" s="318"/>
      <c r="CW42" s="318"/>
      <c r="CX42" s="318"/>
      <c r="CY42" s="318"/>
      <c r="CZ42" s="318"/>
      <c r="DA42" s="318"/>
      <c r="DB42" s="318"/>
      <c r="DC42" s="318"/>
      <c r="DD42" s="318"/>
      <c r="DE42" s="318"/>
      <c r="DF42" s="318"/>
    </row>
    <row r="43" spans="1:123" ht="26.1" customHeight="1">
      <c r="A43" s="328"/>
      <c r="B43" s="329"/>
      <c r="C43" s="330"/>
      <c r="D43" s="699"/>
      <c r="E43" s="699"/>
      <c r="F43" s="699"/>
      <c r="G43" s="699"/>
      <c r="H43" s="699"/>
      <c r="I43" s="330"/>
      <c r="J43" s="700"/>
      <c r="K43" s="701"/>
      <c r="L43" s="702"/>
      <c r="M43" s="364"/>
      <c r="N43" s="693">
        <f t="shared" si="3"/>
        <v>0</v>
      </c>
      <c r="O43" s="693"/>
      <c r="P43" s="694"/>
      <c r="Q43" s="695"/>
      <c r="R43" s="695"/>
      <c r="S43" s="695"/>
      <c r="T43" s="695"/>
      <c r="U43" s="695"/>
      <c r="V43" s="331"/>
      <c r="W43" s="331"/>
      <c r="X43" s="331"/>
      <c r="Y43" s="332"/>
      <c r="Z43" s="332"/>
      <c r="AA43" s="332"/>
      <c r="AB43" s="332"/>
      <c r="AC43" s="332"/>
      <c r="AD43" s="332"/>
      <c r="AE43" s="332"/>
      <c r="CI43" s="333"/>
      <c r="CJ43" s="333"/>
      <c r="CK43" s="334"/>
      <c r="CL43" s="334"/>
      <c r="CM43" s="334"/>
      <c r="CN43" s="334"/>
      <c r="CO43" s="334"/>
      <c r="CP43" s="335"/>
      <c r="CQ43" s="335"/>
      <c r="CR43" s="335"/>
      <c r="CS43" s="335"/>
      <c r="CT43" s="335"/>
      <c r="CU43" s="333"/>
      <c r="CV43" s="333"/>
      <c r="CW43" s="333"/>
      <c r="CX43" s="333"/>
      <c r="CY43" s="333"/>
      <c r="CZ43" s="333"/>
      <c r="DA43" s="333"/>
      <c r="DB43" s="333"/>
      <c r="DC43" s="333"/>
      <c r="DD43" s="333"/>
      <c r="DE43" s="333"/>
      <c r="DF43" s="333"/>
      <c r="DG43" s="333"/>
      <c r="DH43" s="333"/>
      <c r="DI43" s="333"/>
      <c r="DJ43" s="333"/>
      <c r="DK43" s="333"/>
      <c r="DL43" s="333"/>
      <c r="DM43" s="333"/>
      <c r="DN43" s="333"/>
      <c r="DO43" s="333"/>
      <c r="DP43" s="333"/>
      <c r="DQ43" s="333"/>
      <c r="DR43" s="333"/>
      <c r="DS43" s="333"/>
    </row>
    <row r="44" spans="1:123" ht="26.1" customHeight="1">
      <c r="A44" s="328"/>
      <c r="B44" s="329"/>
      <c r="C44" s="330"/>
      <c r="D44" s="699"/>
      <c r="E44" s="699"/>
      <c r="F44" s="699"/>
      <c r="G44" s="699"/>
      <c r="H44" s="699"/>
      <c r="I44" s="330"/>
      <c r="J44" s="700"/>
      <c r="K44" s="701"/>
      <c r="L44" s="702"/>
      <c r="M44" s="364"/>
      <c r="N44" s="693">
        <f t="shared" si="3"/>
        <v>0</v>
      </c>
      <c r="O44" s="693"/>
      <c r="P44" s="694"/>
      <c r="Q44" s="695"/>
      <c r="R44" s="695"/>
      <c r="S44" s="695"/>
      <c r="T44" s="695"/>
      <c r="U44" s="695"/>
      <c r="V44" s="331"/>
      <c r="W44" s="331"/>
      <c r="X44" s="331"/>
      <c r="Y44" s="332"/>
      <c r="Z44" s="332"/>
      <c r="AA44" s="332"/>
      <c r="AB44" s="332"/>
      <c r="AC44" s="332"/>
      <c r="AD44" s="332"/>
      <c r="AE44" s="332"/>
    </row>
    <row r="45" spans="1:123" ht="26.1" customHeight="1">
      <c r="A45" s="328"/>
      <c r="B45" s="329"/>
      <c r="C45" s="330"/>
      <c r="D45" s="699"/>
      <c r="E45" s="699"/>
      <c r="F45" s="699"/>
      <c r="G45" s="699"/>
      <c r="H45" s="699"/>
      <c r="I45" s="330"/>
      <c r="J45" s="700"/>
      <c r="K45" s="701"/>
      <c r="L45" s="702"/>
      <c r="M45" s="364"/>
      <c r="N45" s="693">
        <f t="shared" si="3"/>
        <v>0</v>
      </c>
      <c r="O45" s="693"/>
      <c r="P45" s="694"/>
      <c r="Q45" s="695"/>
      <c r="R45" s="695"/>
      <c r="S45" s="695"/>
      <c r="T45" s="695"/>
      <c r="U45" s="695"/>
      <c r="V45" s="331"/>
      <c r="W45" s="331"/>
      <c r="X45" s="331"/>
      <c r="Y45" s="332"/>
      <c r="Z45" s="332"/>
      <c r="AA45" s="332"/>
      <c r="AB45" s="332"/>
      <c r="AC45" s="332"/>
      <c r="AD45" s="332"/>
      <c r="AE45" s="332"/>
      <c r="CI45" s="336"/>
      <c r="CJ45" s="336"/>
      <c r="CK45" s="336"/>
      <c r="CL45" s="336"/>
      <c r="CM45" s="336"/>
      <c r="CN45" s="336"/>
      <c r="CO45" s="336"/>
      <c r="CP45" s="336"/>
      <c r="CQ45" s="336"/>
      <c r="CR45" s="336"/>
      <c r="CS45" s="336"/>
      <c r="CT45" s="336"/>
      <c r="CU45" s="336"/>
      <c r="CV45" s="336"/>
      <c r="CW45" s="336"/>
      <c r="CX45" s="336"/>
      <c r="CY45" s="336"/>
      <c r="CZ45" s="336"/>
      <c r="DA45" s="336"/>
      <c r="DB45" s="336"/>
      <c r="DC45" s="336"/>
      <c r="DD45" s="336"/>
      <c r="DE45" s="336"/>
      <c r="DF45" s="336"/>
      <c r="DG45" s="336"/>
      <c r="DH45" s="336"/>
      <c r="DI45" s="336"/>
      <c r="DJ45" s="336"/>
      <c r="DK45" s="336"/>
      <c r="DL45" s="336"/>
      <c r="DM45" s="336"/>
      <c r="DN45" s="336"/>
      <c r="DO45" s="336"/>
      <c r="DP45" s="336"/>
      <c r="DQ45" s="336"/>
      <c r="DR45" s="336"/>
      <c r="DS45" s="336"/>
    </row>
    <row r="46" spans="1:123" ht="26.1" customHeight="1">
      <c r="A46" s="314"/>
      <c r="B46" s="329"/>
      <c r="C46" s="330"/>
      <c r="D46" s="699"/>
      <c r="E46" s="699"/>
      <c r="F46" s="699"/>
      <c r="G46" s="699"/>
      <c r="H46" s="699"/>
      <c r="I46" s="330"/>
      <c r="J46" s="700"/>
      <c r="K46" s="701"/>
      <c r="L46" s="702"/>
      <c r="M46" s="364"/>
      <c r="N46" s="693">
        <f t="shared" si="3"/>
        <v>0</v>
      </c>
      <c r="O46" s="693"/>
      <c r="P46" s="694"/>
      <c r="Q46" s="695"/>
      <c r="R46" s="695"/>
      <c r="S46" s="695"/>
      <c r="T46" s="695"/>
      <c r="U46" s="695"/>
      <c r="V46" s="316"/>
      <c r="W46" s="316"/>
      <c r="X46" s="316"/>
      <c r="CI46" s="338"/>
      <c r="CJ46" s="338"/>
      <c r="CK46" s="338"/>
      <c r="CL46" s="338"/>
      <c r="CM46" s="338"/>
      <c r="CN46" s="338"/>
      <c r="CO46" s="338"/>
      <c r="CP46" s="338"/>
      <c r="CQ46" s="338"/>
      <c r="CR46" s="338"/>
      <c r="CS46" s="338"/>
      <c r="CT46" s="338"/>
      <c r="CU46" s="338"/>
      <c r="CV46" s="338"/>
      <c r="CW46" s="338"/>
      <c r="CX46" s="338"/>
      <c r="CY46" s="338"/>
      <c r="CZ46" s="338"/>
      <c r="DA46" s="338"/>
      <c r="DB46" s="338"/>
      <c r="DC46" s="338"/>
      <c r="DD46" s="338"/>
      <c r="DE46" s="338"/>
      <c r="DF46" s="338"/>
      <c r="DG46" s="338"/>
      <c r="DH46" s="338"/>
      <c r="DI46" s="338"/>
      <c r="DJ46" s="338"/>
      <c r="DK46" s="338"/>
      <c r="DL46" s="338"/>
      <c r="DM46" s="338"/>
      <c r="DN46" s="338"/>
      <c r="DO46" s="338"/>
      <c r="DP46" s="338"/>
      <c r="DQ46" s="338"/>
      <c r="DR46" s="338"/>
      <c r="DS46" s="338"/>
    </row>
    <row r="47" spans="1:123" ht="26.1" customHeight="1">
      <c r="A47" s="314"/>
      <c r="B47" s="329"/>
      <c r="C47" s="330"/>
      <c r="D47" s="699"/>
      <c r="E47" s="699"/>
      <c r="F47" s="699"/>
      <c r="G47" s="699"/>
      <c r="H47" s="699"/>
      <c r="I47" s="330"/>
      <c r="J47" s="700"/>
      <c r="K47" s="701"/>
      <c r="L47" s="702"/>
      <c r="M47" s="364"/>
      <c r="N47" s="693">
        <f t="shared" si="3"/>
        <v>0</v>
      </c>
      <c r="O47" s="693"/>
      <c r="P47" s="694"/>
      <c r="Q47" s="695"/>
      <c r="R47" s="695"/>
      <c r="S47" s="695"/>
      <c r="T47" s="695"/>
      <c r="U47" s="695"/>
      <c r="V47" s="316"/>
      <c r="W47" s="316"/>
      <c r="X47" s="316"/>
    </row>
    <row r="48" spans="1:123" ht="26.1" customHeight="1">
      <c r="A48" s="314"/>
      <c r="B48" s="329"/>
      <c r="C48" s="330"/>
      <c r="D48" s="699"/>
      <c r="E48" s="699"/>
      <c r="F48" s="699"/>
      <c r="G48" s="699"/>
      <c r="H48" s="699"/>
      <c r="I48" s="330"/>
      <c r="J48" s="700"/>
      <c r="K48" s="701"/>
      <c r="L48" s="702"/>
      <c r="M48" s="364"/>
      <c r="N48" s="693">
        <f t="shared" si="3"/>
        <v>0</v>
      </c>
      <c r="O48" s="693"/>
      <c r="P48" s="694"/>
      <c r="Q48" s="695"/>
      <c r="R48" s="695"/>
      <c r="S48" s="695"/>
      <c r="T48" s="695"/>
      <c r="U48" s="695"/>
      <c r="V48" s="316"/>
      <c r="W48" s="316"/>
      <c r="X48" s="316"/>
    </row>
    <row r="49" spans="1:123" ht="26.1" customHeight="1">
      <c r="A49" s="314"/>
      <c r="B49" s="329"/>
      <c r="C49" s="330"/>
      <c r="D49" s="699"/>
      <c r="E49" s="699"/>
      <c r="F49" s="699"/>
      <c r="G49" s="699"/>
      <c r="H49" s="699"/>
      <c r="I49" s="330"/>
      <c r="J49" s="700"/>
      <c r="K49" s="701"/>
      <c r="L49" s="702"/>
      <c r="M49" s="364"/>
      <c r="N49" s="693">
        <f t="shared" si="3"/>
        <v>0</v>
      </c>
      <c r="O49" s="693"/>
      <c r="P49" s="694"/>
      <c r="Q49" s="695"/>
      <c r="R49" s="695"/>
      <c r="S49" s="695"/>
      <c r="T49" s="695"/>
      <c r="U49" s="695"/>
      <c r="V49" s="316"/>
      <c r="W49" s="316"/>
      <c r="X49" s="316"/>
    </row>
    <row r="50" spans="1:123" ht="26.1" customHeight="1">
      <c r="A50" s="314"/>
      <c r="B50" s="329"/>
      <c r="C50" s="330"/>
      <c r="D50" s="699"/>
      <c r="E50" s="699"/>
      <c r="F50" s="699"/>
      <c r="G50" s="699"/>
      <c r="H50" s="699"/>
      <c r="I50" s="330"/>
      <c r="J50" s="700"/>
      <c r="K50" s="701"/>
      <c r="L50" s="702"/>
      <c r="M50" s="364"/>
      <c r="N50" s="693">
        <f t="shared" si="3"/>
        <v>0</v>
      </c>
      <c r="O50" s="693"/>
      <c r="P50" s="694"/>
      <c r="Q50" s="695"/>
      <c r="R50" s="695"/>
      <c r="S50" s="695"/>
      <c r="T50" s="695"/>
      <c r="U50" s="695"/>
      <c r="V50" s="316"/>
      <c r="W50" s="316"/>
      <c r="X50" s="316"/>
      <c r="BR50" s="339"/>
      <c r="BS50" s="339"/>
      <c r="BT50" s="339"/>
      <c r="BU50" s="339"/>
      <c r="BV50" s="339"/>
      <c r="BW50" s="339"/>
      <c r="BX50" s="339"/>
      <c r="BY50" s="339"/>
      <c r="BZ50" s="339"/>
      <c r="CA50" s="339"/>
      <c r="CB50" s="327"/>
      <c r="CC50" s="327"/>
      <c r="CD50" s="327"/>
      <c r="CE50" s="327"/>
      <c r="CF50" s="327"/>
      <c r="CG50" s="327"/>
      <c r="CH50" s="327"/>
      <c r="CI50" s="327"/>
      <c r="CJ50" s="327"/>
      <c r="CK50" s="327"/>
      <c r="CL50" s="327"/>
      <c r="CM50" s="327"/>
      <c r="CS50" s="334"/>
      <c r="CT50" s="334"/>
      <c r="CU50" s="334"/>
      <c r="CV50" s="334"/>
      <c r="CW50" s="334"/>
      <c r="CX50" s="334"/>
      <c r="CY50" s="334"/>
      <c r="CZ50" s="334"/>
      <c r="DA50" s="334"/>
      <c r="DB50" s="334"/>
      <c r="DC50" s="334"/>
      <c r="DD50" s="334"/>
      <c r="DE50" s="334"/>
      <c r="DF50" s="327"/>
      <c r="DG50" s="327"/>
      <c r="DH50" s="327"/>
      <c r="DI50" s="327"/>
      <c r="DJ50" s="327"/>
      <c r="DK50" s="327"/>
      <c r="DL50" s="327"/>
      <c r="DM50" s="327"/>
    </row>
    <row r="51" spans="1:123" ht="26.1" customHeight="1">
      <c r="A51" s="314"/>
      <c r="B51" s="329"/>
      <c r="C51" s="330"/>
      <c r="D51" s="699"/>
      <c r="E51" s="699"/>
      <c r="F51" s="699"/>
      <c r="G51" s="699"/>
      <c r="H51" s="699"/>
      <c r="I51" s="330"/>
      <c r="J51" s="700"/>
      <c r="K51" s="701"/>
      <c r="L51" s="702"/>
      <c r="M51" s="364"/>
      <c r="N51" s="693">
        <f t="shared" si="3"/>
        <v>0</v>
      </c>
      <c r="O51" s="693"/>
      <c r="P51" s="694"/>
      <c r="Q51" s="695"/>
      <c r="R51" s="695"/>
      <c r="S51" s="695"/>
      <c r="T51" s="695"/>
      <c r="U51" s="695"/>
      <c r="V51" s="316"/>
      <c r="W51" s="316"/>
      <c r="X51" s="316"/>
      <c r="AH51" s="339"/>
      <c r="AI51" s="339"/>
      <c r="AJ51" s="339"/>
      <c r="AK51" s="339"/>
      <c r="AL51" s="339"/>
      <c r="AM51" s="339"/>
      <c r="AN51" s="339"/>
      <c r="AO51" s="339"/>
      <c r="AP51" s="339"/>
      <c r="AR51" s="340"/>
      <c r="AS51" s="340"/>
      <c r="AT51" s="340"/>
      <c r="AU51" s="340"/>
      <c r="AV51" s="340"/>
      <c r="AW51" s="340"/>
      <c r="AX51" s="340"/>
      <c r="AY51" s="340"/>
      <c r="AZ51" s="340"/>
      <c r="BA51" s="340"/>
      <c r="BB51" s="340"/>
      <c r="BC51" s="340"/>
      <c r="BD51" s="340"/>
      <c r="BE51" s="340"/>
      <c r="BF51" s="340"/>
      <c r="BG51" s="340"/>
      <c r="BH51" s="340"/>
      <c r="BI51" s="340"/>
      <c r="BJ51" s="340"/>
      <c r="BK51" s="340"/>
      <c r="BL51" s="340"/>
      <c r="BM51" s="340"/>
      <c r="BN51" s="340"/>
      <c r="BO51" s="340"/>
      <c r="BP51" s="340"/>
      <c r="BR51" s="339"/>
      <c r="BS51" s="339"/>
      <c r="BT51" s="339"/>
      <c r="BU51" s="339"/>
      <c r="BV51" s="339"/>
      <c r="BW51" s="339"/>
      <c r="BX51" s="339"/>
      <c r="BY51" s="339"/>
      <c r="BZ51" s="339"/>
      <c r="CA51" s="339"/>
      <c r="CB51" s="327"/>
      <c r="CC51" s="327"/>
      <c r="CD51" s="327"/>
      <c r="CE51" s="327"/>
      <c r="CF51" s="327"/>
      <c r="CG51" s="327"/>
      <c r="CH51" s="327"/>
      <c r="CI51" s="327"/>
      <c r="CJ51" s="327"/>
      <c r="CK51" s="327"/>
      <c r="CL51" s="327"/>
      <c r="CM51" s="327"/>
      <c r="CS51" s="334"/>
      <c r="CT51" s="334"/>
      <c r="CU51" s="334"/>
      <c r="CV51" s="334"/>
      <c r="CW51" s="334"/>
      <c r="CX51" s="334"/>
      <c r="CY51" s="334"/>
      <c r="CZ51" s="334"/>
      <c r="DA51" s="334"/>
      <c r="DB51" s="334"/>
      <c r="DC51" s="334"/>
      <c r="DD51" s="334"/>
      <c r="DE51" s="334"/>
      <c r="DF51" s="327"/>
      <c r="DG51" s="327"/>
      <c r="DH51" s="327"/>
      <c r="DI51" s="327"/>
      <c r="DJ51" s="327"/>
      <c r="DK51" s="327"/>
      <c r="DL51" s="327"/>
      <c r="DM51" s="327"/>
    </row>
    <row r="52" spans="1:123" ht="26.1" customHeight="1">
      <c r="A52" s="314"/>
      <c r="B52" s="329"/>
      <c r="C52" s="330"/>
      <c r="D52" s="699"/>
      <c r="E52" s="699"/>
      <c r="F52" s="699"/>
      <c r="G52" s="699"/>
      <c r="H52" s="699"/>
      <c r="I52" s="330"/>
      <c r="J52" s="700"/>
      <c r="K52" s="701"/>
      <c r="L52" s="702"/>
      <c r="M52" s="364"/>
      <c r="N52" s="693">
        <f t="shared" si="3"/>
        <v>0</v>
      </c>
      <c r="O52" s="693"/>
      <c r="P52" s="694"/>
      <c r="Q52" s="695"/>
      <c r="R52" s="695"/>
      <c r="S52" s="695"/>
      <c r="T52" s="695"/>
      <c r="U52" s="695"/>
      <c r="V52" s="316"/>
      <c r="W52" s="316"/>
      <c r="X52" s="316"/>
      <c r="AH52" s="339"/>
      <c r="AI52" s="318"/>
      <c r="AJ52" s="318"/>
      <c r="AK52" s="318"/>
      <c r="AL52" s="318"/>
      <c r="AM52" s="318"/>
      <c r="AN52" s="318"/>
      <c r="AO52" s="318"/>
      <c r="AP52" s="318"/>
      <c r="BP52" s="318"/>
      <c r="BQ52" s="318"/>
      <c r="BR52" s="318"/>
      <c r="BS52" s="318"/>
      <c r="BT52" s="318"/>
      <c r="BU52" s="318"/>
      <c r="BV52" s="318"/>
      <c r="BW52" s="318"/>
    </row>
    <row r="53" spans="1:123" ht="26.1" customHeight="1">
      <c r="A53" s="314"/>
      <c r="B53" s="329"/>
      <c r="C53" s="330"/>
      <c r="D53" s="699"/>
      <c r="E53" s="699"/>
      <c r="F53" s="699"/>
      <c r="G53" s="699"/>
      <c r="H53" s="699"/>
      <c r="I53" s="330"/>
      <c r="J53" s="700"/>
      <c r="K53" s="701"/>
      <c r="L53" s="702"/>
      <c r="M53" s="364"/>
      <c r="N53" s="693">
        <f t="shared" si="3"/>
        <v>0</v>
      </c>
      <c r="O53" s="693"/>
      <c r="P53" s="694"/>
      <c r="Q53" s="695"/>
      <c r="R53" s="695"/>
      <c r="S53" s="695"/>
      <c r="T53" s="695"/>
      <c r="U53" s="695"/>
      <c r="V53" s="316"/>
      <c r="W53" s="316"/>
      <c r="X53" s="316"/>
      <c r="AH53" s="339"/>
      <c r="AI53" s="339"/>
      <c r="AJ53" s="339"/>
      <c r="AK53" s="339"/>
      <c r="AL53" s="339"/>
      <c r="AM53" s="339"/>
      <c r="AN53" s="339"/>
      <c r="AO53" s="339"/>
      <c r="AP53" s="339"/>
      <c r="AQ53" s="339"/>
      <c r="AR53" s="339"/>
      <c r="AS53" s="339"/>
      <c r="AT53" s="339"/>
      <c r="AU53" s="339"/>
      <c r="AV53" s="339"/>
      <c r="AW53" s="339"/>
      <c r="AX53" s="341"/>
      <c r="AY53" s="341"/>
      <c r="AZ53" s="341"/>
      <c r="BA53" s="341"/>
      <c r="BB53" s="341"/>
      <c r="BC53" s="341"/>
      <c r="BD53" s="341"/>
      <c r="BE53" s="341"/>
      <c r="BF53" s="341"/>
      <c r="BG53" s="341"/>
      <c r="BH53" s="341"/>
      <c r="BI53" s="341"/>
      <c r="BJ53" s="341"/>
      <c r="BK53" s="341"/>
      <c r="BL53" s="341"/>
      <c r="BM53" s="341"/>
      <c r="BN53" s="341"/>
      <c r="BO53" s="341"/>
      <c r="BQ53" s="339"/>
      <c r="BR53" s="339"/>
      <c r="BS53" s="339"/>
      <c r="BT53" s="339"/>
      <c r="BU53" s="339"/>
      <c r="BV53" s="339"/>
      <c r="BW53" s="339"/>
      <c r="BX53" s="339"/>
      <c r="BY53" s="339"/>
      <c r="BZ53" s="339"/>
      <c r="CA53" s="339"/>
      <c r="CB53" s="339"/>
      <c r="CC53" s="339"/>
      <c r="CD53" s="339"/>
      <c r="CE53" s="339"/>
      <c r="CF53" s="339"/>
      <c r="CG53" s="341"/>
      <c r="CH53" s="341"/>
      <c r="CI53" s="341"/>
      <c r="CJ53" s="341"/>
      <c r="CK53" s="341"/>
      <c r="CL53" s="341"/>
      <c r="CM53" s="341"/>
      <c r="CN53" s="341"/>
      <c r="CO53" s="341"/>
      <c r="CP53" s="341"/>
      <c r="CQ53" s="341"/>
      <c r="CR53" s="341"/>
      <c r="CS53" s="341"/>
      <c r="CT53" s="341"/>
      <c r="CU53" s="341"/>
      <c r="CV53" s="341"/>
      <c r="CW53" s="341"/>
    </row>
    <row r="54" spans="1:123" ht="26.1" customHeight="1">
      <c r="A54" s="314"/>
      <c r="B54" s="329"/>
      <c r="C54" s="330"/>
      <c r="D54" s="699"/>
      <c r="E54" s="699"/>
      <c r="F54" s="699"/>
      <c r="G54" s="699"/>
      <c r="H54" s="699"/>
      <c r="I54" s="330"/>
      <c r="J54" s="700"/>
      <c r="K54" s="701"/>
      <c r="L54" s="702"/>
      <c r="M54" s="364"/>
      <c r="N54" s="693">
        <f t="shared" si="3"/>
        <v>0</v>
      </c>
      <c r="O54" s="693"/>
      <c r="P54" s="694"/>
      <c r="Q54" s="695"/>
      <c r="R54" s="695"/>
      <c r="S54" s="695"/>
      <c r="T54" s="695"/>
      <c r="U54" s="695"/>
      <c r="V54" s="316"/>
      <c r="W54" s="316"/>
      <c r="X54" s="316"/>
      <c r="AH54" s="339"/>
      <c r="AI54" s="339"/>
      <c r="AJ54" s="339"/>
      <c r="AK54" s="339"/>
      <c r="AL54" s="339"/>
      <c r="AM54" s="339"/>
      <c r="AN54" s="339"/>
      <c r="AO54" s="339"/>
      <c r="AP54" s="339"/>
      <c r="AQ54" s="339"/>
      <c r="AR54" s="339"/>
      <c r="AS54" s="339"/>
      <c r="AT54" s="339"/>
      <c r="AU54" s="339"/>
      <c r="AV54" s="339"/>
      <c r="AW54" s="339"/>
      <c r="AX54" s="341"/>
      <c r="AY54" s="341"/>
      <c r="AZ54" s="341"/>
      <c r="BA54" s="341"/>
      <c r="BB54" s="341"/>
      <c r="BC54" s="341"/>
      <c r="BD54" s="341"/>
      <c r="BE54" s="341"/>
      <c r="BF54" s="341"/>
      <c r="BG54" s="341"/>
      <c r="BH54" s="341"/>
      <c r="BI54" s="341"/>
      <c r="BJ54" s="341"/>
      <c r="BK54" s="341"/>
      <c r="BL54" s="341"/>
      <c r="BM54" s="341"/>
      <c r="BN54" s="341"/>
      <c r="BO54" s="341"/>
      <c r="BQ54" s="339"/>
      <c r="BR54" s="339"/>
      <c r="BS54" s="339"/>
      <c r="BT54" s="339"/>
      <c r="BU54" s="339"/>
      <c r="BV54" s="339"/>
      <c r="BW54" s="339"/>
      <c r="BX54" s="339"/>
      <c r="BY54" s="339"/>
      <c r="BZ54" s="339"/>
      <c r="CA54" s="339"/>
      <c r="CB54" s="339"/>
      <c r="CC54" s="339"/>
      <c r="CD54" s="339"/>
      <c r="CE54" s="339"/>
      <c r="CF54" s="339"/>
      <c r="CG54" s="341"/>
      <c r="CH54" s="341"/>
      <c r="CI54" s="341"/>
      <c r="CJ54" s="341"/>
      <c r="CK54" s="341"/>
      <c r="CL54" s="341"/>
      <c r="CM54" s="341"/>
      <c r="CN54" s="341"/>
      <c r="CO54" s="341"/>
      <c r="CP54" s="341"/>
      <c r="CQ54" s="341"/>
      <c r="CR54" s="341"/>
      <c r="CS54" s="341"/>
      <c r="CT54" s="341"/>
      <c r="CU54" s="341"/>
      <c r="CV54" s="341"/>
      <c r="CW54" s="341"/>
    </row>
    <row r="55" spans="1:123" ht="26.1" customHeight="1">
      <c r="A55" s="314"/>
      <c r="B55" s="329"/>
      <c r="C55" s="330"/>
      <c r="D55" s="699"/>
      <c r="E55" s="699"/>
      <c r="F55" s="699"/>
      <c r="G55" s="699"/>
      <c r="H55" s="699"/>
      <c r="I55" s="330"/>
      <c r="J55" s="700"/>
      <c r="K55" s="701"/>
      <c r="L55" s="702"/>
      <c r="M55" s="364"/>
      <c r="N55" s="693">
        <f t="shared" si="3"/>
        <v>0</v>
      </c>
      <c r="O55" s="693"/>
      <c r="P55" s="694"/>
      <c r="Q55" s="695"/>
      <c r="R55" s="695"/>
      <c r="S55" s="695"/>
      <c r="T55" s="695"/>
      <c r="U55" s="695"/>
      <c r="V55" s="316"/>
      <c r="W55" s="316"/>
      <c r="X55" s="316"/>
      <c r="AH55" s="339"/>
      <c r="AI55" s="339"/>
      <c r="AJ55" s="339"/>
      <c r="AK55" s="339"/>
      <c r="AL55" s="339"/>
      <c r="AM55" s="339"/>
      <c r="AN55" s="339"/>
      <c r="AO55" s="339"/>
      <c r="AP55" s="339"/>
      <c r="AQ55" s="339"/>
      <c r="AR55" s="339"/>
      <c r="AS55" s="339"/>
      <c r="AT55" s="339"/>
      <c r="AU55" s="339"/>
      <c r="AV55" s="339"/>
      <c r="AW55" s="339"/>
      <c r="AX55" s="341"/>
      <c r="AY55" s="341"/>
      <c r="AZ55" s="341"/>
      <c r="BA55" s="341"/>
      <c r="BB55" s="341"/>
      <c r="BC55" s="341"/>
      <c r="BD55" s="341"/>
      <c r="BE55" s="341"/>
      <c r="BF55" s="341"/>
      <c r="BG55" s="341"/>
      <c r="BH55" s="341"/>
      <c r="BI55" s="341"/>
      <c r="BJ55" s="341"/>
      <c r="BK55" s="341"/>
      <c r="BL55" s="341"/>
      <c r="BM55" s="341"/>
      <c r="BN55" s="341"/>
      <c r="BO55" s="341"/>
      <c r="BY55" s="318"/>
      <c r="BZ55" s="318"/>
      <c r="CA55" s="318"/>
      <c r="CB55" s="318"/>
      <c r="CC55" s="318"/>
      <c r="CI55" s="341"/>
      <c r="CJ55" s="341"/>
      <c r="CK55" s="341"/>
      <c r="CL55" s="341"/>
      <c r="CM55" s="341"/>
      <c r="CN55" s="341"/>
      <c r="CO55" s="341"/>
      <c r="CP55" s="341"/>
      <c r="CQ55" s="341"/>
      <c r="CR55" s="341"/>
      <c r="CS55" s="341"/>
      <c r="CT55" s="341"/>
      <c r="CU55" s="341"/>
      <c r="CV55" s="341"/>
      <c r="CW55" s="341"/>
    </row>
    <row r="56" spans="1:123" ht="26.1" customHeight="1">
      <c r="A56" s="314"/>
      <c r="B56" s="329"/>
      <c r="C56" s="330"/>
      <c r="D56" s="699"/>
      <c r="E56" s="699"/>
      <c r="F56" s="699"/>
      <c r="G56" s="699"/>
      <c r="H56" s="699"/>
      <c r="I56" s="330"/>
      <c r="J56" s="700"/>
      <c r="K56" s="701"/>
      <c r="L56" s="702"/>
      <c r="M56" s="364"/>
      <c r="N56" s="693">
        <f t="shared" si="3"/>
        <v>0</v>
      </c>
      <c r="O56" s="693"/>
      <c r="P56" s="694"/>
      <c r="Q56" s="695"/>
      <c r="R56" s="695"/>
      <c r="S56" s="695"/>
      <c r="T56" s="695"/>
      <c r="U56" s="695"/>
      <c r="V56" s="316"/>
      <c r="W56" s="316"/>
      <c r="X56" s="316"/>
      <c r="AH56" s="339"/>
      <c r="AI56" s="339"/>
      <c r="AJ56" s="339"/>
      <c r="AK56" s="339"/>
      <c r="AL56" s="339"/>
      <c r="AM56" s="339"/>
      <c r="AN56" s="339"/>
      <c r="AO56" s="339"/>
      <c r="AP56" s="339"/>
      <c r="AQ56" s="339"/>
      <c r="AR56" s="339"/>
      <c r="AS56" s="339"/>
      <c r="AT56" s="339"/>
      <c r="AU56" s="339"/>
      <c r="AV56" s="339"/>
      <c r="AW56" s="339"/>
      <c r="AX56" s="341"/>
      <c r="AY56" s="341"/>
      <c r="AZ56" s="341"/>
      <c r="BA56" s="341"/>
      <c r="BB56" s="341"/>
      <c r="BC56" s="341"/>
      <c r="BD56" s="341"/>
      <c r="BE56" s="341"/>
      <c r="BF56" s="341"/>
      <c r="BG56" s="341"/>
      <c r="BH56" s="341"/>
      <c r="BI56" s="341"/>
      <c r="BJ56" s="341"/>
      <c r="BK56" s="341"/>
      <c r="BL56" s="341"/>
      <c r="BM56" s="341"/>
      <c r="BN56" s="341"/>
      <c r="BO56" s="341"/>
      <c r="BQ56" s="342"/>
      <c r="BR56" s="342"/>
      <c r="BS56" s="342"/>
      <c r="BT56" s="342"/>
      <c r="BU56" s="342"/>
      <c r="BV56" s="342"/>
      <c r="BW56" s="342"/>
      <c r="BX56" s="342"/>
      <c r="BY56" s="342"/>
      <c r="BZ56" s="342"/>
      <c r="CA56" s="342"/>
      <c r="CB56" s="342"/>
      <c r="CC56" s="342"/>
      <c r="CD56" s="342"/>
      <c r="CE56" s="342"/>
      <c r="CF56" s="342"/>
      <c r="CG56" s="342"/>
      <c r="CH56" s="342"/>
      <c r="CI56" s="341"/>
      <c r="CJ56" s="341"/>
      <c r="CK56" s="341"/>
      <c r="CL56" s="341"/>
      <c r="CM56" s="341"/>
      <c r="CN56" s="341"/>
      <c r="CO56" s="341"/>
      <c r="CP56" s="341"/>
      <c r="CQ56" s="341"/>
      <c r="CR56" s="341"/>
      <c r="CS56" s="341"/>
      <c r="CT56" s="341"/>
      <c r="CU56" s="341"/>
      <c r="CV56" s="341"/>
      <c r="CW56" s="341"/>
      <c r="CX56" s="341"/>
      <c r="CY56" s="341"/>
    </row>
    <row r="57" spans="1:123" ht="26.1" customHeight="1">
      <c r="A57" s="314"/>
      <c r="B57" s="329"/>
      <c r="C57" s="330"/>
      <c r="D57" s="699"/>
      <c r="E57" s="699"/>
      <c r="F57" s="699"/>
      <c r="G57" s="699"/>
      <c r="H57" s="699"/>
      <c r="I57" s="330"/>
      <c r="J57" s="700"/>
      <c r="K57" s="701"/>
      <c r="L57" s="702"/>
      <c r="M57" s="364"/>
      <c r="N57" s="693">
        <f t="shared" si="3"/>
        <v>0</v>
      </c>
      <c r="O57" s="693"/>
      <c r="P57" s="694"/>
      <c r="Q57" s="695"/>
      <c r="R57" s="695"/>
      <c r="S57" s="695"/>
      <c r="T57" s="695"/>
      <c r="U57" s="695"/>
      <c r="V57" s="316"/>
      <c r="W57" s="316"/>
      <c r="X57" s="316"/>
      <c r="AH57" s="339"/>
      <c r="AI57" s="339"/>
      <c r="AJ57" s="339"/>
      <c r="AK57" s="339"/>
      <c r="AL57" s="339"/>
      <c r="AM57" s="339"/>
      <c r="AN57" s="339"/>
      <c r="AO57" s="339"/>
      <c r="AP57" s="339"/>
      <c r="AQ57" s="339"/>
      <c r="AR57" s="339"/>
      <c r="AS57" s="339"/>
      <c r="AT57" s="339"/>
      <c r="AU57" s="339"/>
      <c r="AV57" s="339"/>
      <c r="AW57" s="339"/>
      <c r="AX57" s="341"/>
      <c r="AY57" s="341"/>
      <c r="AZ57" s="341"/>
      <c r="BA57" s="341"/>
      <c r="BB57" s="341"/>
      <c r="BC57" s="341"/>
      <c r="BD57" s="341"/>
      <c r="BE57" s="341"/>
      <c r="BF57" s="341"/>
      <c r="BG57" s="341"/>
      <c r="BH57" s="341"/>
      <c r="BI57" s="341"/>
      <c r="BJ57" s="341"/>
      <c r="BK57" s="341"/>
      <c r="BL57" s="341"/>
      <c r="BM57" s="341"/>
      <c r="BN57" s="341"/>
      <c r="BO57" s="341"/>
      <c r="BQ57" s="339"/>
      <c r="BR57" s="339"/>
      <c r="BS57" s="339"/>
      <c r="BT57" s="339"/>
      <c r="BU57" s="339"/>
      <c r="BV57" s="339"/>
      <c r="BW57" s="339"/>
      <c r="BX57" s="339"/>
      <c r="BY57" s="339"/>
      <c r="BZ57" s="339"/>
      <c r="CA57" s="339"/>
      <c r="CB57" s="339"/>
      <c r="CC57" s="339"/>
      <c r="CD57" s="339"/>
      <c r="CE57" s="339"/>
      <c r="CF57" s="339"/>
      <c r="CG57" s="341"/>
      <c r="CH57" s="341"/>
      <c r="CI57" s="341"/>
      <c r="CJ57" s="341"/>
      <c r="CK57" s="341"/>
      <c r="CL57" s="341"/>
      <c r="CM57" s="341"/>
      <c r="CN57" s="341"/>
      <c r="CO57" s="341"/>
      <c r="CP57" s="341"/>
      <c r="CQ57" s="341"/>
      <c r="CR57" s="341"/>
      <c r="CS57" s="341"/>
      <c r="CT57" s="341"/>
      <c r="CU57" s="341"/>
      <c r="CV57" s="341"/>
      <c r="CW57" s="341"/>
      <c r="CX57" s="341"/>
      <c r="CY57" s="341"/>
    </row>
    <row r="58" spans="1:123" ht="26.1" customHeight="1">
      <c r="A58" s="314"/>
      <c r="B58" s="329"/>
      <c r="C58" s="330"/>
      <c r="D58" s="699"/>
      <c r="E58" s="699"/>
      <c r="F58" s="699"/>
      <c r="G58" s="699"/>
      <c r="H58" s="699"/>
      <c r="I58" s="330"/>
      <c r="J58" s="700"/>
      <c r="K58" s="701"/>
      <c r="L58" s="702"/>
      <c r="M58" s="364"/>
      <c r="N58" s="693">
        <f t="shared" si="3"/>
        <v>0</v>
      </c>
      <c r="O58" s="693"/>
      <c r="P58" s="694"/>
      <c r="Q58" s="695"/>
      <c r="R58" s="695"/>
      <c r="S58" s="695"/>
      <c r="T58" s="695"/>
      <c r="U58" s="695"/>
      <c r="V58" s="316"/>
      <c r="W58" s="316"/>
      <c r="X58" s="316"/>
      <c r="AH58" s="339"/>
      <c r="AI58" s="339"/>
      <c r="AJ58" s="339"/>
      <c r="AK58" s="339"/>
      <c r="AL58" s="339"/>
      <c r="AM58" s="339"/>
      <c r="AN58" s="339"/>
      <c r="AO58" s="339"/>
      <c r="AP58" s="339"/>
      <c r="AQ58" s="339"/>
      <c r="AR58" s="339"/>
      <c r="AS58" s="339"/>
      <c r="AT58" s="339"/>
      <c r="AU58" s="339"/>
      <c r="AV58" s="339"/>
      <c r="AW58" s="339"/>
      <c r="AX58" s="341"/>
      <c r="AY58" s="341"/>
      <c r="AZ58" s="341"/>
      <c r="BA58" s="341"/>
      <c r="BB58" s="341"/>
      <c r="BC58" s="341"/>
      <c r="BD58" s="341"/>
      <c r="BE58" s="341"/>
      <c r="BF58" s="341"/>
      <c r="BG58" s="341"/>
      <c r="BH58" s="341"/>
      <c r="BI58" s="341"/>
      <c r="BJ58" s="341"/>
      <c r="BK58" s="341"/>
      <c r="BL58" s="341"/>
      <c r="BM58" s="341"/>
      <c r="BN58" s="341"/>
      <c r="BO58" s="341"/>
      <c r="BQ58" s="339"/>
      <c r="BR58" s="339"/>
      <c r="BS58" s="339"/>
      <c r="BT58" s="339"/>
      <c r="BU58" s="339"/>
      <c r="BV58" s="339"/>
      <c r="BW58" s="339"/>
      <c r="BX58" s="339"/>
      <c r="BY58" s="339"/>
      <c r="BZ58" s="339"/>
      <c r="CA58" s="339"/>
      <c r="CB58" s="339"/>
      <c r="CC58" s="339"/>
      <c r="CD58" s="339"/>
      <c r="CE58" s="339"/>
      <c r="CF58" s="339"/>
      <c r="CG58" s="341"/>
      <c r="CH58" s="341"/>
      <c r="CI58" s="341"/>
      <c r="CJ58" s="341"/>
      <c r="CK58" s="341"/>
      <c r="CL58" s="341"/>
      <c r="CM58" s="341"/>
      <c r="CN58" s="341"/>
      <c r="CO58" s="341"/>
      <c r="CP58" s="341"/>
      <c r="CQ58" s="341"/>
      <c r="CR58" s="341"/>
      <c r="CS58" s="341"/>
      <c r="CT58" s="341"/>
      <c r="CU58" s="341"/>
      <c r="CV58" s="341"/>
      <c r="CW58" s="341"/>
      <c r="CX58" s="341"/>
      <c r="CY58" s="341"/>
    </row>
    <row r="59" spans="1:123" ht="26.1" customHeight="1">
      <c r="A59" s="314"/>
      <c r="B59" s="329"/>
      <c r="C59" s="330"/>
      <c r="D59" s="699"/>
      <c r="E59" s="699"/>
      <c r="F59" s="699"/>
      <c r="G59" s="699"/>
      <c r="H59" s="699"/>
      <c r="I59" s="330"/>
      <c r="J59" s="700"/>
      <c r="K59" s="701"/>
      <c r="L59" s="702"/>
      <c r="M59" s="364"/>
      <c r="N59" s="693">
        <f t="shared" si="3"/>
        <v>0</v>
      </c>
      <c r="O59" s="693"/>
      <c r="P59" s="694"/>
      <c r="Q59" s="695"/>
      <c r="R59" s="695"/>
      <c r="S59" s="695"/>
      <c r="T59" s="695"/>
      <c r="U59" s="695"/>
      <c r="V59" s="316"/>
      <c r="W59" s="316"/>
      <c r="X59" s="316"/>
      <c r="CX59" s="341"/>
      <c r="CY59" s="341"/>
    </row>
    <row r="60" spans="1:123" ht="26.1" customHeight="1">
      <c r="A60" s="343"/>
      <c r="B60" s="329"/>
      <c r="C60" s="330"/>
      <c r="D60" s="699"/>
      <c r="E60" s="699"/>
      <c r="F60" s="699"/>
      <c r="G60" s="699"/>
      <c r="H60" s="699"/>
      <c r="I60" s="330"/>
      <c r="J60" s="700"/>
      <c r="K60" s="701"/>
      <c r="L60" s="702"/>
      <c r="M60" s="364"/>
      <c r="N60" s="693">
        <f t="shared" si="3"/>
        <v>0</v>
      </c>
      <c r="O60" s="693"/>
      <c r="P60" s="694"/>
      <c r="Q60" s="695"/>
      <c r="R60" s="695"/>
      <c r="S60" s="695"/>
      <c r="T60" s="695"/>
      <c r="U60" s="695"/>
      <c r="V60" s="316"/>
      <c r="W60" s="316"/>
      <c r="X60" s="316"/>
      <c r="AC60" s="340"/>
      <c r="AD60" s="340"/>
      <c r="AE60" s="340"/>
      <c r="AF60" s="340"/>
      <c r="AG60" s="340"/>
      <c r="AH60" s="340"/>
      <c r="AI60" s="340"/>
      <c r="AJ60" s="340"/>
      <c r="AK60" s="340"/>
      <c r="AL60" s="340"/>
      <c r="AM60" s="340"/>
      <c r="AN60" s="340"/>
      <c r="AO60" s="340"/>
      <c r="AP60" s="340"/>
      <c r="AQ60" s="340"/>
      <c r="AR60" s="339"/>
      <c r="AS60" s="339"/>
      <c r="AT60" s="339"/>
      <c r="AU60" s="339"/>
      <c r="AV60" s="339"/>
      <c r="AW60" s="339"/>
      <c r="AX60" s="339"/>
      <c r="AY60" s="339"/>
      <c r="AZ60" s="339"/>
      <c r="BA60" s="339"/>
      <c r="BB60" s="339"/>
      <c r="BC60" s="339"/>
      <c r="BD60" s="339"/>
      <c r="BE60" s="339"/>
      <c r="BF60" s="339"/>
      <c r="BG60" s="339"/>
      <c r="BH60" s="339"/>
      <c r="BI60" s="339"/>
      <c r="BJ60" s="339"/>
      <c r="BK60" s="339"/>
      <c r="BL60" s="339"/>
      <c r="BM60" s="339"/>
      <c r="BN60" s="339"/>
      <c r="BO60" s="339"/>
      <c r="BP60" s="339"/>
      <c r="BQ60" s="339"/>
      <c r="BR60" s="339"/>
      <c r="BS60" s="339"/>
      <c r="BT60" s="339"/>
      <c r="BU60" s="339"/>
      <c r="BV60" s="339"/>
      <c r="BW60" s="339"/>
      <c r="BX60" s="318"/>
      <c r="BY60" s="318"/>
      <c r="BZ60" s="318"/>
      <c r="CA60" s="318"/>
      <c r="CB60" s="318"/>
      <c r="CC60" s="318"/>
      <c r="CD60" s="318"/>
      <c r="CE60" s="318"/>
      <c r="CF60" s="318"/>
      <c r="CG60" s="318"/>
      <c r="CH60" s="318"/>
      <c r="CI60" s="318"/>
      <c r="CJ60" s="318"/>
      <c r="CK60" s="318"/>
      <c r="CL60" s="318"/>
      <c r="CM60" s="318"/>
      <c r="CN60" s="318"/>
      <c r="CO60" s="318"/>
      <c r="CP60" s="318"/>
      <c r="CQ60" s="318"/>
      <c r="CR60" s="318"/>
      <c r="CS60" s="318"/>
      <c r="CT60" s="318"/>
      <c r="CU60" s="318"/>
      <c r="CV60" s="318"/>
      <c r="CW60" s="318"/>
      <c r="CX60" s="318"/>
      <c r="CY60" s="318"/>
      <c r="CZ60" s="318"/>
      <c r="DA60" s="318"/>
      <c r="DB60" s="318"/>
      <c r="DC60" s="318"/>
      <c r="DD60" s="318"/>
      <c r="DE60" s="318"/>
      <c r="DF60" s="318"/>
      <c r="DG60" s="318"/>
      <c r="DH60" s="318"/>
      <c r="DI60" s="318"/>
      <c r="DJ60" s="318"/>
      <c r="DK60" s="318"/>
      <c r="DL60" s="318"/>
      <c r="DM60" s="318"/>
      <c r="DN60" s="318"/>
      <c r="DO60" s="318"/>
      <c r="DP60" s="318"/>
      <c r="DQ60" s="318"/>
      <c r="DR60" s="318"/>
      <c r="DS60" s="318"/>
    </row>
    <row r="61" spans="1:123" ht="26.1" customHeight="1">
      <c r="A61" s="314"/>
      <c r="B61" s="329"/>
      <c r="C61" s="330"/>
      <c r="D61" s="699"/>
      <c r="E61" s="699"/>
      <c r="F61" s="699"/>
      <c r="G61" s="699"/>
      <c r="H61" s="699"/>
      <c r="I61" s="330"/>
      <c r="J61" s="700"/>
      <c r="K61" s="701"/>
      <c r="L61" s="702"/>
      <c r="M61" s="364"/>
      <c r="N61" s="693">
        <f t="shared" si="3"/>
        <v>0</v>
      </c>
      <c r="O61" s="693"/>
      <c r="P61" s="694"/>
      <c r="Q61" s="695"/>
      <c r="R61" s="695"/>
      <c r="S61" s="695"/>
      <c r="T61" s="695"/>
      <c r="U61" s="695"/>
      <c r="V61" s="347"/>
      <c r="W61" s="348"/>
      <c r="X61" s="316"/>
      <c r="AD61" s="332"/>
      <c r="AE61" s="332"/>
      <c r="AF61" s="349"/>
      <c r="AV61" s="332"/>
      <c r="AW61" s="332"/>
      <c r="AX61" s="349"/>
      <c r="CA61" s="318"/>
      <c r="CB61" s="318"/>
      <c r="CC61" s="318"/>
      <c r="CD61" s="318"/>
      <c r="CE61" s="318"/>
      <c r="CF61" s="318"/>
      <c r="CG61" s="318"/>
      <c r="CH61" s="318"/>
      <c r="CI61" s="318"/>
      <c r="CJ61" s="318"/>
      <c r="CK61" s="318"/>
      <c r="CL61" s="318"/>
      <c r="CM61" s="318"/>
      <c r="CN61" s="318"/>
      <c r="CO61" s="318"/>
      <c r="CP61" s="318"/>
      <c r="CQ61" s="318"/>
      <c r="CR61" s="318"/>
      <c r="CS61" s="318"/>
      <c r="CT61" s="318"/>
      <c r="CU61" s="318"/>
      <c r="CV61" s="318"/>
      <c r="CW61" s="318"/>
      <c r="CX61" s="318"/>
      <c r="CY61" s="318"/>
      <c r="CZ61" s="318"/>
      <c r="DA61" s="318"/>
      <c r="DB61" s="318"/>
      <c r="DC61" s="318"/>
      <c r="DD61" s="318"/>
      <c r="DE61" s="318"/>
      <c r="DF61" s="318"/>
      <c r="DG61" s="318"/>
      <c r="DH61" s="318"/>
      <c r="DI61" s="318"/>
      <c r="DJ61" s="318"/>
      <c r="DK61" s="318"/>
      <c r="DL61" s="350"/>
      <c r="DM61" s="350"/>
      <c r="DN61" s="350"/>
      <c r="DO61" s="350"/>
      <c r="DP61" s="350"/>
      <c r="DQ61" s="318"/>
      <c r="DR61" s="318"/>
      <c r="DS61" s="318"/>
    </row>
    <row r="62" spans="1:123" ht="26.1" customHeight="1">
      <c r="A62" s="314"/>
      <c r="B62" s="329"/>
      <c r="C62" s="330"/>
      <c r="D62" s="699"/>
      <c r="E62" s="699"/>
      <c r="F62" s="699"/>
      <c r="G62" s="699"/>
      <c r="H62" s="699"/>
      <c r="I62" s="330"/>
      <c r="J62" s="700"/>
      <c r="K62" s="701"/>
      <c r="L62" s="702"/>
      <c r="M62" s="364"/>
      <c r="N62" s="693">
        <f t="shared" si="3"/>
        <v>0</v>
      </c>
      <c r="O62" s="693"/>
      <c r="P62" s="694"/>
      <c r="Q62" s="695"/>
      <c r="R62" s="695"/>
      <c r="S62" s="695"/>
      <c r="T62" s="695"/>
      <c r="U62" s="695"/>
      <c r="V62" s="351"/>
      <c r="W62" s="351"/>
      <c r="X62" s="351"/>
      <c r="AD62" s="332"/>
      <c r="AE62" s="332"/>
      <c r="AV62" s="332"/>
      <c r="AW62" s="332"/>
      <c r="CA62" s="318"/>
      <c r="CB62" s="318"/>
      <c r="CC62" s="318"/>
      <c r="CD62" s="318"/>
      <c r="CE62" s="318"/>
      <c r="CF62" s="318"/>
      <c r="CG62" s="318"/>
      <c r="CH62" s="318"/>
      <c r="CI62" s="318"/>
      <c r="CJ62" s="318"/>
      <c r="CK62" s="318"/>
      <c r="CL62" s="318"/>
      <c r="CM62" s="318"/>
      <c r="CN62" s="318"/>
      <c r="CO62" s="318"/>
      <c r="CP62" s="318"/>
      <c r="CQ62" s="318"/>
      <c r="CR62" s="318"/>
      <c r="CS62" s="318"/>
      <c r="CT62" s="318"/>
      <c r="CU62" s="318"/>
      <c r="CV62" s="318"/>
      <c r="CW62" s="318"/>
      <c r="CX62" s="318"/>
      <c r="CY62" s="318"/>
      <c r="CZ62" s="318"/>
      <c r="DA62" s="318"/>
      <c r="DB62" s="318"/>
      <c r="DC62" s="318"/>
      <c r="DD62" s="318"/>
      <c r="DE62" s="318"/>
      <c r="DF62" s="318"/>
      <c r="DG62" s="318"/>
      <c r="DH62" s="318"/>
      <c r="DI62" s="318"/>
      <c r="DJ62" s="318"/>
      <c r="DK62" s="318"/>
      <c r="DL62" s="318"/>
      <c r="DM62" s="318"/>
      <c r="DN62" s="318"/>
      <c r="DO62" s="318"/>
      <c r="DP62" s="318"/>
      <c r="DQ62" s="318"/>
      <c r="DR62" s="318"/>
      <c r="DS62" s="318"/>
    </row>
    <row r="63" spans="1:123" ht="26.1" customHeight="1">
      <c r="A63" s="314"/>
      <c r="B63" s="329"/>
      <c r="C63" s="330"/>
      <c r="D63" s="699"/>
      <c r="E63" s="699"/>
      <c r="F63" s="699"/>
      <c r="G63" s="699"/>
      <c r="H63" s="699"/>
      <c r="I63" s="330"/>
      <c r="J63" s="700"/>
      <c r="K63" s="701"/>
      <c r="L63" s="702"/>
      <c r="M63" s="364"/>
      <c r="N63" s="693">
        <f t="shared" si="3"/>
        <v>0</v>
      </c>
      <c r="O63" s="693"/>
      <c r="P63" s="694"/>
      <c r="Q63" s="695"/>
      <c r="R63" s="695"/>
      <c r="S63" s="695"/>
      <c r="T63" s="695"/>
      <c r="U63" s="695"/>
      <c r="V63" s="316"/>
      <c r="W63" s="316"/>
      <c r="X63" s="316"/>
      <c r="AD63" s="332"/>
      <c r="AE63" s="332"/>
      <c r="AV63" s="332"/>
      <c r="AW63" s="332"/>
      <c r="BV63" s="340"/>
      <c r="BW63" s="340"/>
      <c r="BX63" s="340"/>
      <c r="BY63" s="340"/>
      <c r="BZ63" s="340"/>
    </row>
    <row r="64" spans="1:123" ht="26.1" customHeight="1">
      <c r="A64" s="314"/>
      <c r="B64" s="329"/>
      <c r="C64" s="330"/>
      <c r="D64" s="699"/>
      <c r="E64" s="699"/>
      <c r="F64" s="699"/>
      <c r="G64" s="699"/>
      <c r="H64" s="699"/>
      <c r="I64" s="330"/>
      <c r="J64" s="700"/>
      <c r="K64" s="701"/>
      <c r="L64" s="702"/>
      <c r="M64" s="364"/>
      <c r="N64" s="693">
        <f t="shared" si="3"/>
        <v>0</v>
      </c>
      <c r="O64" s="693"/>
      <c r="P64" s="694"/>
      <c r="Q64" s="695"/>
      <c r="R64" s="695"/>
      <c r="S64" s="695"/>
      <c r="T64" s="695"/>
      <c r="U64" s="695"/>
      <c r="V64" s="316"/>
      <c r="W64" s="316"/>
      <c r="X64" s="316"/>
      <c r="AD64" s="332"/>
      <c r="AE64" s="332"/>
      <c r="AV64" s="332"/>
      <c r="AW64" s="332"/>
      <c r="BV64" s="340"/>
      <c r="BW64" s="340"/>
      <c r="BX64" s="340"/>
      <c r="BY64" s="340"/>
      <c r="BZ64" s="340"/>
    </row>
    <row r="65" spans="1:123" ht="26.1" customHeight="1">
      <c r="A65" s="314"/>
      <c r="B65" s="329"/>
      <c r="C65" s="330"/>
      <c r="D65" s="699"/>
      <c r="E65" s="699"/>
      <c r="F65" s="699"/>
      <c r="G65" s="699"/>
      <c r="H65" s="699"/>
      <c r="I65" s="330"/>
      <c r="J65" s="700"/>
      <c r="K65" s="701"/>
      <c r="L65" s="702"/>
      <c r="M65" s="364"/>
      <c r="N65" s="693">
        <f t="shared" si="3"/>
        <v>0</v>
      </c>
      <c r="O65" s="693"/>
      <c r="P65" s="694"/>
      <c r="Q65" s="695"/>
      <c r="R65" s="695"/>
      <c r="S65" s="695"/>
      <c r="T65" s="695"/>
      <c r="U65" s="695"/>
      <c r="V65" s="316"/>
      <c r="W65" s="316"/>
      <c r="X65" s="316"/>
    </row>
    <row r="66" spans="1:123" s="340" customFormat="1" ht="26.1" customHeight="1">
      <c r="A66" s="314"/>
      <c r="B66" s="329"/>
      <c r="C66" s="330"/>
      <c r="D66" s="699"/>
      <c r="E66" s="699"/>
      <c r="F66" s="699"/>
      <c r="G66" s="699"/>
      <c r="H66" s="699"/>
      <c r="I66" s="330"/>
      <c r="J66" s="700"/>
      <c r="K66" s="701"/>
      <c r="L66" s="702"/>
      <c r="M66" s="364"/>
      <c r="N66" s="693">
        <f t="shared" si="3"/>
        <v>0</v>
      </c>
      <c r="O66" s="693"/>
      <c r="P66" s="694"/>
      <c r="Q66" s="695"/>
      <c r="R66" s="695"/>
      <c r="S66" s="695"/>
      <c r="T66" s="695"/>
      <c r="U66" s="695"/>
      <c r="V66" s="316"/>
      <c r="W66" s="316"/>
      <c r="X66" s="316"/>
      <c r="Y66" s="317"/>
      <c r="Z66" s="317"/>
      <c r="AA66" s="317"/>
      <c r="AB66" s="317"/>
      <c r="AC66" s="317"/>
      <c r="CX66" s="317"/>
    </row>
    <row r="67" spans="1:123" s="340" customFormat="1" ht="26.1" customHeight="1">
      <c r="A67" s="315"/>
      <c r="B67" s="329"/>
      <c r="C67" s="330"/>
      <c r="D67" s="699"/>
      <c r="E67" s="699"/>
      <c r="F67" s="699"/>
      <c r="G67" s="699"/>
      <c r="H67" s="699"/>
      <c r="I67" s="330"/>
      <c r="J67" s="700"/>
      <c r="K67" s="701"/>
      <c r="L67" s="702"/>
      <c r="M67" s="364"/>
      <c r="N67" s="693">
        <f t="shared" si="3"/>
        <v>0</v>
      </c>
      <c r="O67" s="693"/>
      <c r="P67" s="694"/>
      <c r="Q67" s="695"/>
      <c r="R67" s="695"/>
      <c r="S67" s="695"/>
      <c r="T67" s="695"/>
      <c r="U67" s="695"/>
      <c r="V67" s="316"/>
      <c r="W67" s="316"/>
      <c r="X67" s="316"/>
      <c r="Y67" s="317"/>
      <c r="Z67" s="317"/>
      <c r="AA67" s="317"/>
      <c r="AB67" s="318"/>
      <c r="AC67" s="318"/>
      <c r="AD67" s="339"/>
      <c r="AE67" s="339"/>
      <c r="AF67" s="339"/>
      <c r="AG67" s="339"/>
      <c r="AH67" s="339"/>
      <c r="AI67" s="339"/>
      <c r="AJ67" s="339"/>
      <c r="AK67" s="339"/>
      <c r="AL67" s="339"/>
      <c r="AM67" s="339"/>
      <c r="AN67" s="339"/>
      <c r="AO67" s="339"/>
      <c r="AP67" s="339"/>
      <c r="AQ67" s="339"/>
      <c r="AR67" s="339"/>
      <c r="AS67" s="339"/>
      <c r="AT67" s="339"/>
      <c r="AU67" s="339"/>
      <c r="AV67" s="339"/>
      <c r="AW67" s="339"/>
      <c r="AX67" s="339"/>
      <c r="AY67" s="339"/>
      <c r="AZ67" s="339"/>
      <c r="BA67" s="339"/>
      <c r="BB67" s="339"/>
      <c r="BC67" s="339"/>
      <c r="BD67" s="339"/>
      <c r="BE67" s="339"/>
      <c r="BF67" s="339"/>
      <c r="BG67" s="339"/>
      <c r="BH67" s="339"/>
      <c r="BI67" s="339"/>
      <c r="BJ67" s="339"/>
      <c r="BK67" s="339"/>
      <c r="BL67" s="339"/>
      <c r="BM67" s="339"/>
      <c r="BN67" s="339"/>
      <c r="BO67" s="339"/>
      <c r="BP67" s="339"/>
      <c r="BQ67" s="339"/>
      <c r="BR67" s="339"/>
      <c r="BS67" s="339"/>
      <c r="BT67" s="339"/>
      <c r="BU67" s="339"/>
      <c r="BV67" s="339"/>
      <c r="BW67" s="339"/>
      <c r="BX67" s="339"/>
      <c r="BY67" s="339"/>
      <c r="BZ67" s="339"/>
      <c r="CA67" s="339"/>
      <c r="CB67" s="339"/>
      <c r="CC67" s="339"/>
      <c r="CD67" s="339"/>
      <c r="CE67" s="339"/>
      <c r="CF67" s="339"/>
      <c r="CG67" s="339"/>
      <c r="CH67" s="339"/>
      <c r="CI67" s="339"/>
      <c r="CJ67" s="339"/>
      <c r="CK67" s="339"/>
      <c r="CL67" s="339"/>
      <c r="CM67" s="339"/>
      <c r="CN67" s="339"/>
      <c r="CO67" s="339"/>
      <c r="CP67" s="339"/>
      <c r="CQ67" s="339"/>
      <c r="CR67" s="339"/>
      <c r="CS67" s="339"/>
      <c r="CT67" s="339"/>
      <c r="CU67" s="339"/>
      <c r="CV67" s="339"/>
      <c r="CW67" s="339"/>
      <c r="CX67" s="339"/>
      <c r="CY67" s="339"/>
      <c r="CZ67" s="339"/>
      <c r="DA67" s="339"/>
      <c r="DB67" s="339"/>
      <c r="DC67" s="339"/>
      <c r="DD67" s="339"/>
      <c r="DE67" s="339"/>
      <c r="DF67" s="339"/>
      <c r="DG67" s="339"/>
      <c r="DH67" s="339"/>
      <c r="DI67" s="339"/>
      <c r="DJ67" s="339"/>
      <c r="DK67" s="339"/>
      <c r="DL67" s="339"/>
      <c r="DM67" s="339"/>
      <c r="DN67" s="339"/>
      <c r="DO67" s="339"/>
      <c r="DP67" s="339"/>
      <c r="DQ67" s="339"/>
      <c r="DR67" s="339"/>
      <c r="DS67" s="339"/>
    </row>
    <row r="68" spans="1:123" ht="26.1" customHeight="1">
      <c r="A68" s="324"/>
      <c r="B68" s="352"/>
      <c r="C68" s="353"/>
      <c r="D68" s="713" t="s">
        <v>281</v>
      </c>
      <c r="E68" s="713"/>
      <c r="F68" s="713"/>
      <c r="G68" s="714"/>
      <c r="H68" s="714"/>
      <c r="I68" s="353"/>
      <c r="J68" s="715"/>
      <c r="K68" s="715"/>
      <c r="L68" s="715"/>
      <c r="M68" s="337"/>
      <c r="N68" s="716">
        <f>SUBTOTAL(9,N61:O67)</f>
        <v>0</v>
      </c>
      <c r="O68" s="716"/>
      <c r="P68" s="694"/>
      <c r="Q68" s="695"/>
      <c r="R68" s="695"/>
      <c r="S68" s="695"/>
      <c r="T68" s="695"/>
      <c r="U68" s="695"/>
      <c r="V68" s="316"/>
      <c r="W68" s="316"/>
      <c r="X68" s="316"/>
      <c r="AB68" s="336"/>
      <c r="AC68" s="336"/>
      <c r="AD68" s="336"/>
      <c r="AE68" s="336"/>
      <c r="AF68" s="336"/>
      <c r="AG68" s="336"/>
      <c r="AH68" s="336"/>
      <c r="AI68" s="336"/>
      <c r="AJ68" s="354"/>
      <c r="AK68" s="354"/>
      <c r="AL68" s="354"/>
      <c r="AM68" s="354"/>
      <c r="AN68" s="354"/>
      <c r="AO68" s="354"/>
      <c r="AP68" s="354"/>
      <c r="AQ68" s="354"/>
      <c r="AR68" s="354"/>
      <c r="AS68" s="354"/>
      <c r="AT68" s="354"/>
      <c r="AU68" s="354"/>
      <c r="AV68" s="354"/>
      <c r="AW68" s="354"/>
      <c r="AX68" s="354"/>
      <c r="AY68" s="354"/>
      <c r="AZ68" s="354"/>
      <c r="BA68" s="354"/>
      <c r="BB68" s="354"/>
      <c r="BC68" s="354"/>
      <c r="BD68" s="354"/>
      <c r="BE68" s="354"/>
      <c r="BF68" s="354"/>
      <c r="BG68" s="354"/>
      <c r="BH68" s="354"/>
      <c r="BI68" s="354"/>
      <c r="BJ68" s="354"/>
      <c r="BK68" s="354"/>
      <c r="BL68" s="354"/>
      <c r="BM68" s="354"/>
      <c r="BN68" s="354"/>
      <c r="BO68" s="354"/>
      <c r="BP68" s="354"/>
      <c r="BQ68" s="354"/>
      <c r="BR68" s="354"/>
      <c r="BS68" s="354"/>
      <c r="BT68" s="354"/>
      <c r="BU68" s="336"/>
      <c r="BV68" s="336"/>
      <c r="BW68" s="336"/>
      <c r="BX68" s="336"/>
      <c r="BY68" s="355"/>
      <c r="BZ68" s="355"/>
      <c r="CA68" s="355"/>
      <c r="CB68" s="355"/>
      <c r="CC68" s="355"/>
      <c r="CD68" s="355"/>
      <c r="CE68" s="355"/>
      <c r="CF68" s="355"/>
      <c r="CG68" s="355"/>
      <c r="CH68" s="355"/>
      <c r="CI68" s="356"/>
      <c r="CJ68" s="356"/>
      <c r="CK68" s="356"/>
      <c r="CL68" s="356"/>
      <c r="CM68" s="356"/>
      <c r="CN68" s="356"/>
      <c r="CO68" s="356"/>
      <c r="CP68" s="356"/>
      <c r="CQ68" s="356"/>
      <c r="CR68" s="356"/>
      <c r="CS68" s="357"/>
      <c r="CT68" s="357"/>
      <c r="CU68" s="357"/>
      <c r="CV68" s="357"/>
      <c r="CW68" s="357"/>
      <c r="CX68" s="357"/>
      <c r="CY68" s="357"/>
      <c r="CZ68" s="357"/>
      <c r="DA68" s="357"/>
      <c r="DB68" s="357"/>
      <c r="DC68" s="357"/>
    </row>
    <row r="69" spans="1:123" ht="26.1" customHeight="1">
      <c r="A69" s="324"/>
      <c r="B69" s="358"/>
      <c r="C69" s="359"/>
      <c r="D69" s="717" t="s">
        <v>52</v>
      </c>
      <c r="E69" s="717"/>
      <c r="F69" s="717"/>
      <c r="G69" s="696"/>
      <c r="H69" s="696"/>
      <c r="I69" s="359"/>
      <c r="J69" s="718"/>
      <c r="K69" s="718"/>
      <c r="L69" s="718"/>
      <c r="M69" s="360"/>
      <c r="N69" s="719">
        <f>SUBTOTAL(9,N41:O68)</f>
        <v>0</v>
      </c>
      <c r="O69" s="719"/>
      <c r="P69" s="694"/>
      <c r="Q69" s="695"/>
      <c r="R69" s="695"/>
      <c r="S69" s="695"/>
      <c r="T69" s="695"/>
      <c r="U69" s="695"/>
      <c r="V69" s="316"/>
      <c r="W69" s="316"/>
      <c r="X69" s="316"/>
      <c r="AB69" s="336"/>
      <c r="AC69" s="336"/>
      <c r="AD69" s="336"/>
      <c r="AE69" s="336"/>
      <c r="AF69" s="336"/>
      <c r="AG69" s="336"/>
      <c r="AH69" s="336"/>
      <c r="AI69" s="336"/>
      <c r="AJ69" s="354"/>
      <c r="AK69" s="354"/>
      <c r="AL69" s="354"/>
      <c r="AM69" s="354"/>
      <c r="AN69" s="354"/>
      <c r="AO69" s="354"/>
      <c r="AP69" s="354"/>
      <c r="AQ69" s="354"/>
      <c r="AR69" s="354"/>
      <c r="AS69" s="354"/>
      <c r="AT69" s="354"/>
      <c r="AU69" s="354"/>
      <c r="AV69" s="354"/>
      <c r="AW69" s="354"/>
      <c r="AX69" s="354"/>
      <c r="AY69" s="354"/>
      <c r="AZ69" s="354"/>
      <c r="BA69" s="354"/>
      <c r="BB69" s="354"/>
      <c r="BC69" s="354"/>
      <c r="BD69" s="354"/>
      <c r="BE69" s="354"/>
      <c r="BF69" s="354"/>
      <c r="BG69" s="354"/>
      <c r="BH69" s="354"/>
      <c r="BI69" s="354"/>
      <c r="BJ69" s="354"/>
      <c r="BK69" s="354"/>
      <c r="BL69" s="354"/>
      <c r="BM69" s="354"/>
      <c r="BN69" s="354"/>
      <c r="BO69" s="354"/>
      <c r="BP69" s="354"/>
      <c r="BQ69" s="354"/>
      <c r="BR69" s="354"/>
      <c r="BS69" s="354"/>
      <c r="BT69" s="354"/>
      <c r="BU69" s="336"/>
      <c r="BV69" s="336"/>
      <c r="BW69" s="336"/>
      <c r="BX69" s="336"/>
      <c r="BY69" s="355"/>
      <c r="BZ69" s="355"/>
      <c r="CA69" s="355"/>
      <c r="CB69" s="355"/>
      <c r="CC69" s="355"/>
      <c r="CD69" s="355"/>
      <c r="CE69" s="355"/>
      <c r="CF69" s="355"/>
      <c r="CG69" s="355"/>
      <c r="CH69" s="355"/>
      <c r="CI69" s="356"/>
      <c r="CJ69" s="356"/>
      <c r="CK69" s="356"/>
      <c r="CL69" s="356"/>
      <c r="CM69" s="356"/>
      <c r="CN69" s="356"/>
      <c r="CO69" s="356"/>
      <c r="CP69" s="356"/>
      <c r="CQ69" s="356"/>
      <c r="CR69" s="356"/>
      <c r="CS69" s="357"/>
      <c r="CT69" s="357"/>
      <c r="CU69" s="357"/>
      <c r="CV69" s="357"/>
      <c r="CW69" s="357"/>
      <c r="CX69" s="357"/>
      <c r="CY69" s="357"/>
      <c r="CZ69" s="357"/>
      <c r="DA69" s="357"/>
      <c r="DB69" s="357"/>
      <c r="DC69" s="357"/>
    </row>
    <row r="70" spans="1:123" ht="26.1" customHeight="1">
      <c r="A70" s="324"/>
      <c r="B70" s="324"/>
      <c r="C70" s="324"/>
      <c r="D70" s="684"/>
      <c r="E70" s="684"/>
      <c r="F70" s="684"/>
      <c r="G70" s="685"/>
      <c r="H70" s="685"/>
      <c r="I70" s="361"/>
      <c r="J70" s="686"/>
      <c r="K70" s="686"/>
      <c r="L70" s="686"/>
      <c r="M70" s="362"/>
      <c r="N70" s="687"/>
      <c r="O70" s="687"/>
      <c r="P70" s="688" t="s">
        <v>282</v>
      </c>
      <c r="Q70" s="688"/>
      <c r="R70" s="689">
        <v>2</v>
      </c>
      <c r="S70" s="689"/>
      <c r="T70" s="689"/>
      <c r="U70" s="363"/>
      <c r="V70" s="316"/>
      <c r="W70" s="316"/>
      <c r="X70" s="316"/>
      <c r="AB70" s="336"/>
      <c r="AC70" s="336"/>
      <c r="AD70" s="336"/>
      <c r="AE70" s="336"/>
      <c r="AF70" s="336"/>
      <c r="AG70" s="336"/>
      <c r="AH70" s="336"/>
      <c r="AI70" s="336"/>
      <c r="AJ70" s="354"/>
      <c r="AK70" s="354"/>
      <c r="AL70" s="354"/>
      <c r="AM70" s="354"/>
      <c r="AN70" s="354"/>
      <c r="AO70" s="354"/>
      <c r="AP70" s="354"/>
      <c r="AQ70" s="354"/>
      <c r="AR70" s="354"/>
      <c r="AS70" s="354"/>
      <c r="AT70" s="354"/>
      <c r="AU70" s="354"/>
      <c r="AV70" s="354"/>
      <c r="AW70" s="354"/>
      <c r="AX70" s="354"/>
      <c r="AY70" s="354"/>
      <c r="AZ70" s="354"/>
      <c r="BA70" s="354"/>
      <c r="BB70" s="354"/>
      <c r="BC70" s="354"/>
      <c r="BD70" s="354"/>
      <c r="BE70" s="354"/>
      <c r="BF70" s="354"/>
      <c r="BG70" s="354"/>
      <c r="BH70" s="354"/>
      <c r="BI70" s="354"/>
      <c r="BJ70" s="354"/>
      <c r="BK70" s="354"/>
      <c r="BL70" s="354"/>
      <c r="BM70" s="354"/>
      <c r="BN70" s="354"/>
      <c r="BO70" s="354"/>
      <c r="BP70" s="354"/>
      <c r="BQ70" s="354"/>
      <c r="BR70" s="354"/>
      <c r="BS70" s="354"/>
      <c r="BT70" s="354"/>
      <c r="BU70" s="354"/>
      <c r="BV70" s="354"/>
      <c r="BW70" s="354"/>
      <c r="BX70" s="354"/>
      <c r="BY70" s="355"/>
      <c r="BZ70" s="355"/>
      <c r="CA70" s="355"/>
      <c r="CB70" s="355"/>
      <c r="CC70" s="355"/>
      <c r="CD70" s="355"/>
      <c r="CE70" s="355"/>
      <c r="CF70" s="355"/>
      <c r="CG70" s="355"/>
      <c r="CH70" s="355"/>
      <c r="CI70" s="356"/>
      <c r="CJ70" s="356"/>
      <c r="CK70" s="356"/>
      <c r="CL70" s="356"/>
      <c r="CM70" s="356"/>
      <c r="CN70" s="356"/>
      <c r="CO70" s="356"/>
      <c r="CP70" s="356"/>
      <c r="CQ70" s="356"/>
      <c r="CR70" s="356"/>
      <c r="CS70" s="357"/>
      <c r="CT70" s="357"/>
      <c r="CU70" s="357"/>
      <c r="CV70" s="357"/>
      <c r="CW70" s="357"/>
      <c r="CX70" s="357"/>
      <c r="CY70" s="357"/>
      <c r="CZ70" s="357"/>
      <c r="DA70" s="357"/>
      <c r="DB70" s="357"/>
      <c r="DC70" s="357"/>
    </row>
    <row r="71" spans="1:123" ht="21.75" customHeight="1">
      <c r="A71" s="314"/>
      <c r="B71" s="314"/>
      <c r="C71" s="314"/>
      <c r="D71" s="314"/>
      <c r="E71" s="314"/>
      <c r="F71" s="314"/>
      <c r="G71" s="314"/>
      <c r="H71" s="314"/>
      <c r="I71" s="314"/>
      <c r="J71" s="314"/>
      <c r="K71" s="314"/>
      <c r="L71" s="314"/>
      <c r="M71" s="314"/>
      <c r="N71" s="706">
        <v>0</v>
      </c>
      <c r="O71" s="706"/>
      <c r="P71" s="706"/>
      <c r="Q71" s="706"/>
      <c r="R71" s="706"/>
      <c r="S71" s="706"/>
      <c r="T71" s="706"/>
      <c r="U71" s="315"/>
      <c r="V71" s="316"/>
      <c r="W71" s="316"/>
      <c r="X71" s="316"/>
      <c r="CW71" s="318"/>
      <c r="CX71" s="318"/>
      <c r="CY71" s="318"/>
      <c r="CZ71" s="318"/>
      <c r="DD71" s="318"/>
      <c r="DE71" s="318"/>
      <c r="DF71" s="318"/>
      <c r="DG71" s="318"/>
      <c r="DK71" s="318"/>
      <c r="DL71" s="318"/>
      <c r="DM71" s="318"/>
      <c r="DN71" s="318"/>
      <c r="DO71" s="318"/>
      <c r="DP71" s="318"/>
      <c r="DQ71" s="318"/>
      <c r="DR71" s="318"/>
      <c r="DS71" s="318"/>
    </row>
    <row r="72" spans="1:123" ht="20.25" customHeight="1">
      <c r="A72" s="707" t="s">
        <v>269</v>
      </c>
      <c r="B72" s="707"/>
      <c r="C72" s="707"/>
      <c r="D72" s="707"/>
      <c r="E72" s="707"/>
      <c r="F72" s="707"/>
      <c r="G72" s="707"/>
      <c r="H72" s="707"/>
      <c r="I72" s="707"/>
      <c r="J72" s="707"/>
      <c r="K72" s="707"/>
      <c r="L72" s="707"/>
      <c r="M72" s="707"/>
      <c r="N72" s="707"/>
      <c r="O72" s="707"/>
      <c r="P72" s="707"/>
      <c r="Q72" s="707"/>
      <c r="R72" s="707"/>
      <c r="S72" s="707"/>
      <c r="T72" s="707"/>
      <c r="U72" s="707"/>
      <c r="V72" s="319"/>
      <c r="W72" s="319"/>
      <c r="X72" s="319"/>
      <c r="Y72" s="320"/>
      <c r="Z72" s="320"/>
      <c r="AA72" s="320"/>
      <c r="AB72" s="320"/>
      <c r="AC72" s="320"/>
      <c r="AD72" s="320"/>
      <c r="AE72" s="320"/>
      <c r="AF72" s="320"/>
      <c r="AG72" s="320"/>
      <c r="AH72" s="320"/>
      <c r="AI72" s="320"/>
      <c r="AJ72" s="320"/>
      <c r="AK72" s="320"/>
      <c r="AL72" s="320"/>
      <c r="AM72" s="320"/>
      <c r="AN72" s="320"/>
      <c r="AO72" s="320"/>
      <c r="AP72" s="320"/>
      <c r="AQ72" s="320"/>
      <c r="AR72" s="320"/>
      <c r="AS72" s="320"/>
      <c r="AT72" s="320"/>
      <c r="AU72" s="320"/>
      <c r="AV72" s="320"/>
      <c r="AW72" s="320"/>
      <c r="AX72" s="320"/>
      <c r="AY72" s="320"/>
      <c r="AZ72" s="320"/>
      <c r="BA72" s="320"/>
      <c r="BB72" s="320"/>
      <c r="BC72" s="320"/>
      <c r="BD72" s="320"/>
      <c r="BE72" s="320"/>
      <c r="BF72" s="320"/>
      <c r="BG72" s="320"/>
      <c r="BH72" s="320"/>
      <c r="BI72" s="320"/>
      <c r="BJ72" s="320"/>
      <c r="BK72" s="320"/>
      <c r="BL72" s="320"/>
      <c r="BM72" s="320"/>
      <c r="BN72" s="320"/>
      <c r="BO72" s="320"/>
      <c r="BP72" s="320"/>
      <c r="BQ72" s="320"/>
      <c r="BR72" s="320"/>
      <c r="BS72" s="320"/>
      <c r="BT72" s="320"/>
      <c r="BU72" s="320"/>
      <c r="BV72" s="320"/>
      <c r="BW72" s="320"/>
      <c r="BX72" s="320"/>
      <c r="BY72" s="320"/>
      <c r="BZ72" s="320"/>
      <c r="CA72" s="320"/>
      <c r="CB72" s="320"/>
      <c r="CC72" s="320"/>
      <c r="CD72" s="320"/>
      <c r="CE72" s="320"/>
      <c r="CF72" s="320"/>
      <c r="CG72" s="320"/>
      <c r="CH72" s="320"/>
      <c r="CI72" s="320"/>
      <c r="CJ72" s="320"/>
      <c r="CK72" s="320"/>
      <c r="CL72" s="320"/>
      <c r="CM72" s="320"/>
      <c r="CN72" s="320"/>
      <c r="CO72" s="320"/>
      <c r="CP72" s="320"/>
      <c r="CQ72" s="320"/>
      <c r="CR72" s="320"/>
      <c r="CS72" s="320"/>
      <c r="CT72" s="320"/>
      <c r="CU72" s="320"/>
      <c r="CV72" s="320"/>
      <c r="CW72" s="320"/>
      <c r="CX72" s="320"/>
      <c r="CY72" s="320"/>
      <c r="CZ72" s="320"/>
      <c r="DA72" s="320"/>
      <c r="DB72" s="320"/>
      <c r="DC72" s="320"/>
      <c r="DD72" s="320"/>
      <c r="DE72" s="320"/>
      <c r="DF72" s="320"/>
      <c r="DG72" s="320"/>
      <c r="DH72" s="320"/>
      <c r="DI72" s="320"/>
      <c r="DJ72" s="320"/>
      <c r="DK72" s="320"/>
      <c r="DL72" s="320"/>
      <c r="DM72" s="320"/>
      <c r="DN72" s="320"/>
      <c r="DO72" s="320"/>
      <c r="DP72" s="320"/>
      <c r="DQ72" s="320"/>
      <c r="DR72" s="320"/>
      <c r="DS72" s="320"/>
    </row>
    <row r="73" spans="1:123" ht="24.75" customHeight="1">
      <c r="A73" s="314"/>
      <c r="B73" s="314"/>
      <c r="C73" s="708" t="str">
        <f>+C3</f>
        <v>工事名</v>
      </c>
      <c r="D73" s="708"/>
      <c r="E73" s="314"/>
      <c r="F73" s="709">
        <f>+F3</f>
        <v>0</v>
      </c>
      <c r="G73" s="709"/>
      <c r="H73" s="314"/>
      <c r="I73" s="314"/>
      <c r="J73" s="314"/>
      <c r="K73" s="314" t="s">
        <v>270</v>
      </c>
      <c r="L73" s="314"/>
      <c r="M73" s="710">
        <f>+M3</f>
        <v>0</v>
      </c>
      <c r="N73" s="710"/>
      <c r="O73" s="710"/>
      <c r="P73" s="710"/>
      <c r="Q73" s="710"/>
      <c r="R73" s="710"/>
      <c r="S73" s="314"/>
      <c r="T73" s="314"/>
      <c r="U73" s="314"/>
      <c r="V73" s="316"/>
      <c r="W73" s="316"/>
      <c r="X73" s="316"/>
    </row>
    <row r="74" spans="1:123" ht="13.5" customHeight="1">
      <c r="A74" s="314"/>
      <c r="B74" s="314"/>
      <c r="C74" s="314"/>
      <c r="D74" s="314"/>
      <c r="E74" s="314"/>
      <c r="F74" s="314"/>
      <c r="G74" s="314"/>
      <c r="H74" s="314"/>
      <c r="I74" s="314"/>
      <c r="J74" s="314"/>
      <c r="K74" s="315"/>
      <c r="L74" s="315"/>
      <c r="M74" s="315"/>
      <c r="N74" s="323"/>
      <c r="O74" s="323"/>
      <c r="P74" s="324"/>
      <c r="Q74" s="324"/>
      <c r="R74" s="324"/>
      <c r="S74" s="325"/>
      <c r="T74" s="325"/>
      <c r="U74" s="325"/>
      <c r="V74" s="316"/>
      <c r="W74" s="316"/>
      <c r="X74" s="316"/>
      <c r="DJ74" s="318"/>
      <c r="DK74" s="318"/>
      <c r="DL74" s="318"/>
      <c r="DM74" s="318"/>
      <c r="DN74" s="318"/>
      <c r="DO74" s="318"/>
      <c r="DP74" s="318"/>
      <c r="DQ74" s="318"/>
      <c r="DR74" s="318"/>
      <c r="DS74" s="318"/>
    </row>
    <row r="75" spans="1:123" ht="19.5" customHeight="1">
      <c r="A75" s="314"/>
      <c r="B75" s="711" t="s">
        <v>271</v>
      </c>
      <c r="C75" s="712"/>
      <c r="D75" s="712" t="s">
        <v>272</v>
      </c>
      <c r="E75" s="712"/>
      <c r="F75" s="712"/>
      <c r="G75" s="712" t="s">
        <v>273</v>
      </c>
      <c r="H75" s="712"/>
      <c r="I75" s="326" t="s">
        <v>274</v>
      </c>
      <c r="J75" s="712" t="s">
        <v>275</v>
      </c>
      <c r="K75" s="712"/>
      <c r="L75" s="712"/>
      <c r="M75" s="326" t="s">
        <v>276</v>
      </c>
      <c r="N75" s="712" t="s">
        <v>7</v>
      </c>
      <c r="O75" s="712"/>
      <c r="P75" s="703" t="s">
        <v>351</v>
      </c>
      <c r="Q75" s="704"/>
      <c r="R75" s="704"/>
      <c r="S75" s="704"/>
      <c r="T75" s="704"/>
      <c r="U75" s="705"/>
      <c r="V75" s="316"/>
      <c r="W75" s="316"/>
      <c r="X75" s="316"/>
      <c r="CK75" s="318"/>
      <c r="CL75" s="318"/>
      <c r="CM75" s="318"/>
      <c r="CN75" s="327"/>
      <c r="CO75" s="327"/>
      <c r="CP75" s="327"/>
      <c r="CQ75" s="327"/>
      <c r="CR75" s="327"/>
      <c r="CS75" s="327"/>
      <c r="CT75" s="327"/>
      <c r="CU75" s="327"/>
      <c r="CV75" s="327"/>
      <c r="CW75" s="327"/>
      <c r="CX75" s="327"/>
      <c r="CY75" s="327"/>
      <c r="CZ75" s="327"/>
      <c r="DA75" s="327"/>
      <c r="DB75" s="327"/>
      <c r="DC75" s="327"/>
      <c r="DD75" s="327"/>
      <c r="DE75" s="327"/>
      <c r="DF75" s="327"/>
      <c r="DG75" s="327"/>
      <c r="DH75" s="327"/>
      <c r="DI75" s="327"/>
      <c r="DJ75" s="327"/>
      <c r="DK75" s="327"/>
    </row>
    <row r="76" spans="1:123" ht="26.1" customHeight="1">
      <c r="A76" s="328"/>
      <c r="B76" s="329"/>
      <c r="C76" s="330"/>
      <c r="D76" s="699"/>
      <c r="E76" s="699"/>
      <c r="F76" s="699"/>
      <c r="G76" s="699"/>
      <c r="H76" s="699"/>
      <c r="I76" s="330"/>
      <c r="J76" s="700"/>
      <c r="K76" s="701"/>
      <c r="L76" s="702"/>
      <c r="M76" s="364"/>
      <c r="N76" s="693">
        <f t="shared" ref="N76:N102" si="4">ROUND(J76*M76,0)</f>
        <v>0</v>
      </c>
      <c r="O76" s="693"/>
      <c r="P76" s="694"/>
      <c r="Q76" s="695"/>
      <c r="R76" s="695"/>
      <c r="S76" s="695"/>
      <c r="T76" s="695"/>
      <c r="U76" s="695"/>
      <c r="V76" s="331"/>
      <c r="W76" s="331"/>
      <c r="X76" s="331"/>
      <c r="Y76" s="332"/>
      <c r="Z76" s="332"/>
      <c r="AA76" s="332"/>
      <c r="AB76" s="332"/>
      <c r="AC76" s="332"/>
      <c r="AD76" s="332"/>
      <c r="AE76" s="332"/>
      <c r="CK76" s="318"/>
      <c r="CL76" s="318"/>
      <c r="CM76" s="318"/>
      <c r="CN76" s="327"/>
      <c r="CO76" s="327"/>
      <c r="CP76" s="327"/>
      <c r="CQ76" s="327"/>
      <c r="CR76" s="327"/>
      <c r="CS76" s="327"/>
      <c r="CT76" s="327"/>
      <c r="CU76" s="327"/>
      <c r="CV76" s="327"/>
      <c r="CW76" s="327"/>
      <c r="CX76" s="327"/>
      <c r="CY76" s="327"/>
      <c r="CZ76" s="327"/>
      <c r="DA76" s="327"/>
      <c r="DB76" s="327"/>
      <c r="DC76" s="327"/>
      <c r="DD76" s="327"/>
      <c r="DE76" s="327"/>
      <c r="DF76" s="327"/>
      <c r="DG76" s="327"/>
      <c r="DH76" s="327"/>
      <c r="DI76" s="327"/>
      <c r="DJ76" s="327"/>
      <c r="DK76" s="327"/>
    </row>
    <row r="77" spans="1:123" ht="26.1" customHeight="1">
      <c r="A77" s="328"/>
      <c r="B77" s="329"/>
      <c r="C77" s="330"/>
      <c r="D77" s="699"/>
      <c r="E77" s="699"/>
      <c r="F77" s="699"/>
      <c r="G77" s="699"/>
      <c r="H77" s="699"/>
      <c r="I77" s="330"/>
      <c r="J77" s="700"/>
      <c r="K77" s="701"/>
      <c r="L77" s="702"/>
      <c r="M77" s="364"/>
      <c r="N77" s="693">
        <f t="shared" si="4"/>
        <v>0</v>
      </c>
      <c r="O77" s="693"/>
      <c r="P77" s="694"/>
      <c r="Q77" s="695"/>
      <c r="R77" s="695"/>
      <c r="S77" s="695"/>
      <c r="T77" s="695"/>
      <c r="U77" s="695"/>
      <c r="V77" s="331"/>
      <c r="W77" s="331"/>
      <c r="X77" s="331"/>
      <c r="Y77" s="332"/>
      <c r="Z77" s="332"/>
      <c r="AA77" s="332"/>
      <c r="AB77" s="332"/>
      <c r="AC77" s="332"/>
      <c r="AD77" s="332"/>
      <c r="AE77" s="332"/>
      <c r="CG77" s="318"/>
      <c r="CH77" s="318"/>
      <c r="CI77" s="318"/>
      <c r="CJ77" s="318"/>
      <c r="CK77" s="318"/>
      <c r="CL77" s="318"/>
      <c r="CM77" s="318"/>
      <c r="CN77" s="318"/>
      <c r="CO77" s="318"/>
      <c r="CP77" s="318"/>
      <c r="CQ77" s="318"/>
      <c r="CR77" s="318"/>
      <c r="CS77" s="318"/>
      <c r="CT77" s="318"/>
      <c r="CU77" s="318"/>
      <c r="CV77" s="318"/>
      <c r="CW77" s="318"/>
      <c r="CX77" s="318"/>
      <c r="CY77" s="318"/>
      <c r="CZ77" s="318"/>
      <c r="DA77" s="318"/>
      <c r="DB77" s="318"/>
      <c r="DC77" s="318"/>
      <c r="DD77" s="318"/>
      <c r="DE77" s="318"/>
      <c r="DF77" s="318"/>
    </row>
    <row r="78" spans="1:123" ht="26.1" customHeight="1">
      <c r="A78" s="328"/>
      <c r="B78" s="329"/>
      <c r="C78" s="330"/>
      <c r="D78" s="699"/>
      <c r="E78" s="699"/>
      <c r="F78" s="699"/>
      <c r="G78" s="699"/>
      <c r="H78" s="699"/>
      <c r="I78" s="330"/>
      <c r="J78" s="700"/>
      <c r="K78" s="701"/>
      <c r="L78" s="702"/>
      <c r="M78" s="364"/>
      <c r="N78" s="693">
        <f t="shared" si="4"/>
        <v>0</v>
      </c>
      <c r="O78" s="693"/>
      <c r="P78" s="694"/>
      <c r="Q78" s="695"/>
      <c r="R78" s="695"/>
      <c r="S78" s="695"/>
      <c r="T78" s="695"/>
      <c r="U78" s="695"/>
      <c r="V78" s="331"/>
      <c r="W78" s="331"/>
      <c r="X78" s="331"/>
      <c r="Y78" s="332"/>
      <c r="Z78" s="332"/>
      <c r="AA78" s="332"/>
      <c r="AB78" s="332"/>
      <c r="AC78" s="332"/>
      <c r="AD78" s="332"/>
      <c r="AE78" s="332"/>
      <c r="CI78" s="333"/>
      <c r="CJ78" s="333"/>
      <c r="CK78" s="334"/>
      <c r="CL78" s="334"/>
      <c r="CM78" s="334"/>
      <c r="CN78" s="334"/>
      <c r="CO78" s="334"/>
      <c r="CP78" s="335"/>
      <c r="CQ78" s="335"/>
      <c r="CR78" s="335"/>
      <c r="CS78" s="335"/>
      <c r="CT78" s="335"/>
      <c r="CU78" s="333"/>
      <c r="CV78" s="333"/>
      <c r="CW78" s="333"/>
      <c r="CX78" s="333"/>
      <c r="CY78" s="333"/>
      <c r="CZ78" s="333"/>
      <c r="DA78" s="333"/>
      <c r="DB78" s="333"/>
      <c r="DC78" s="333"/>
      <c r="DD78" s="333"/>
      <c r="DE78" s="333"/>
      <c r="DF78" s="333"/>
      <c r="DG78" s="333"/>
      <c r="DH78" s="333"/>
      <c r="DI78" s="333"/>
      <c r="DJ78" s="333"/>
      <c r="DK78" s="333"/>
      <c r="DL78" s="333"/>
      <c r="DM78" s="333"/>
      <c r="DN78" s="333"/>
      <c r="DO78" s="333"/>
      <c r="DP78" s="333"/>
      <c r="DQ78" s="333"/>
      <c r="DR78" s="333"/>
      <c r="DS78" s="333"/>
    </row>
    <row r="79" spans="1:123" ht="26.1" customHeight="1">
      <c r="A79" s="328"/>
      <c r="B79" s="329"/>
      <c r="C79" s="330"/>
      <c r="D79" s="699"/>
      <c r="E79" s="699"/>
      <c r="F79" s="699"/>
      <c r="G79" s="699"/>
      <c r="H79" s="699"/>
      <c r="I79" s="330"/>
      <c r="J79" s="700"/>
      <c r="K79" s="701"/>
      <c r="L79" s="702"/>
      <c r="M79" s="364"/>
      <c r="N79" s="693">
        <f t="shared" si="4"/>
        <v>0</v>
      </c>
      <c r="O79" s="693"/>
      <c r="P79" s="694"/>
      <c r="Q79" s="695"/>
      <c r="R79" s="695"/>
      <c r="S79" s="695"/>
      <c r="T79" s="695"/>
      <c r="U79" s="695"/>
      <c r="V79" s="331"/>
      <c r="W79" s="331"/>
      <c r="X79" s="331"/>
      <c r="Y79" s="332"/>
      <c r="Z79" s="332"/>
      <c r="AA79" s="332"/>
      <c r="AB79" s="332"/>
      <c r="AC79" s="332"/>
      <c r="AD79" s="332"/>
      <c r="AE79" s="332"/>
    </row>
    <row r="80" spans="1:123" ht="26.1" customHeight="1">
      <c r="A80" s="328"/>
      <c r="B80" s="329"/>
      <c r="C80" s="330"/>
      <c r="D80" s="699"/>
      <c r="E80" s="699"/>
      <c r="F80" s="699"/>
      <c r="G80" s="699"/>
      <c r="H80" s="699"/>
      <c r="I80" s="330"/>
      <c r="J80" s="700"/>
      <c r="K80" s="701"/>
      <c r="L80" s="702"/>
      <c r="M80" s="364"/>
      <c r="N80" s="693">
        <f t="shared" si="4"/>
        <v>0</v>
      </c>
      <c r="O80" s="693"/>
      <c r="P80" s="694"/>
      <c r="Q80" s="695"/>
      <c r="R80" s="695"/>
      <c r="S80" s="695"/>
      <c r="T80" s="695"/>
      <c r="U80" s="695"/>
      <c r="V80" s="331"/>
      <c r="W80" s="331"/>
      <c r="X80" s="331"/>
      <c r="Y80" s="332"/>
      <c r="Z80" s="332"/>
      <c r="AA80" s="332"/>
      <c r="AB80" s="332"/>
      <c r="AC80" s="332"/>
      <c r="AD80" s="332"/>
      <c r="AE80" s="332"/>
      <c r="CI80" s="336"/>
      <c r="CJ80" s="336"/>
      <c r="CK80" s="336"/>
      <c r="CL80" s="336"/>
      <c r="CM80" s="336"/>
      <c r="CN80" s="336"/>
      <c r="CO80" s="336"/>
      <c r="CP80" s="336"/>
      <c r="CQ80" s="336"/>
      <c r="CR80" s="336"/>
      <c r="CS80" s="336"/>
      <c r="CT80" s="336"/>
      <c r="CU80" s="336"/>
      <c r="CV80" s="336"/>
      <c r="CW80" s="336"/>
      <c r="CX80" s="336"/>
      <c r="CY80" s="336"/>
      <c r="CZ80" s="336"/>
      <c r="DA80" s="336"/>
      <c r="DB80" s="336"/>
      <c r="DC80" s="336"/>
      <c r="DD80" s="336"/>
      <c r="DE80" s="336"/>
      <c r="DF80" s="336"/>
      <c r="DG80" s="336"/>
      <c r="DH80" s="336"/>
      <c r="DI80" s="336"/>
      <c r="DJ80" s="336"/>
      <c r="DK80" s="336"/>
      <c r="DL80" s="336"/>
      <c r="DM80" s="336"/>
      <c r="DN80" s="336"/>
      <c r="DO80" s="336"/>
      <c r="DP80" s="336"/>
      <c r="DQ80" s="336"/>
      <c r="DR80" s="336"/>
      <c r="DS80" s="336"/>
    </row>
    <row r="81" spans="1:123" ht="26.1" customHeight="1">
      <c r="A81" s="314"/>
      <c r="B81" s="329"/>
      <c r="C81" s="330"/>
      <c r="D81" s="699"/>
      <c r="E81" s="699"/>
      <c r="F81" s="699"/>
      <c r="G81" s="699"/>
      <c r="H81" s="699"/>
      <c r="I81" s="330"/>
      <c r="J81" s="700"/>
      <c r="K81" s="701"/>
      <c r="L81" s="702"/>
      <c r="M81" s="364"/>
      <c r="N81" s="693">
        <f t="shared" si="4"/>
        <v>0</v>
      </c>
      <c r="O81" s="693"/>
      <c r="P81" s="694"/>
      <c r="Q81" s="695"/>
      <c r="R81" s="695"/>
      <c r="S81" s="695"/>
      <c r="T81" s="695"/>
      <c r="U81" s="695"/>
      <c r="V81" s="316"/>
      <c r="W81" s="316"/>
      <c r="X81" s="316"/>
      <c r="CI81" s="338"/>
      <c r="CJ81" s="338"/>
      <c r="CK81" s="338"/>
      <c r="CL81" s="338"/>
      <c r="CM81" s="338"/>
      <c r="CN81" s="338"/>
      <c r="CO81" s="338"/>
      <c r="CP81" s="338"/>
      <c r="CQ81" s="338"/>
      <c r="CR81" s="338"/>
      <c r="CS81" s="338"/>
      <c r="CT81" s="338"/>
      <c r="CU81" s="338"/>
      <c r="CV81" s="338"/>
      <c r="CW81" s="338"/>
      <c r="CX81" s="338"/>
      <c r="CY81" s="338"/>
      <c r="CZ81" s="338"/>
      <c r="DA81" s="338"/>
      <c r="DB81" s="338"/>
      <c r="DC81" s="338"/>
      <c r="DD81" s="338"/>
      <c r="DE81" s="338"/>
      <c r="DF81" s="338"/>
      <c r="DG81" s="338"/>
      <c r="DH81" s="338"/>
      <c r="DI81" s="338"/>
      <c r="DJ81" s="338"/>
      <c r="DK81" s="338"/>
      <c r="DL81" s="338"/>
      <c r="DM81" s="338"/>
      <c r="DN81" s="338"/>
      <c r="DO81" s="338"/>
      <c r="DP81" s="338"/>
      <c r="DQ81" s="338"/>
      <c r="DR81" s="338"/>
      <c r="DS81" s="338"/>
    </row>
    <row r="82" spans="1:123" ht="26.1" customHeight="1">
      <c r="A82" s="314"/>
      <c r="B82" s="329"/>
      <c r="C82" s="330"/>
      <c r="D82" s="699"/>
      <c r="E82" s="699"/>
      <c r="F82" s="699"/>
      <c r="G82" s="699"/>
      <c r="H82" s="699"/>
      <c r="I82" s="330"/>
      <c r="J82" s="700"/>
      <c r="K82" s="701"/>
      <c r="L82" s="702"/>
      <c r="M82" s="364"/>
      <c r="N82" s="693">
        <f t="shared" si="4"/>
        <v>0</v>
      </c>
      <c r="O82" s="693"/>
      <c r="P82" s="694"/>
      <c r="Q82" s="695"/>
      <c r="R82" s="695"/>
      <c r="S82" s="695"/>
      <c r="T82" s="695"/>
      <c r="U82" s="695"/>
      <c r="V82" s="316"/>
      <c r="W82" s="316"/>
      <c r="X82" s="316"/>
    </row>
    <row r="83" spans="1:123" ht="26.1" customHeight="1">
      <c r="A83" s="314"/>
      <c r="B83" s="329"/>
      <c r="C83" s="330"/>
      <c r="D83" s="699"/>
      <c r="E83" s="699"/>
      <c r="F83" s="699"/>
      <c r="G83" s="699"/>
      <c r="H83" s="699"/>
      <c r="I83" s="330"/>
      <c r="J83" s="700"/>
      <c r="K83" s="701"/>
      <c r="L83" s="702"/>
      <c r="M83" s="364"/>
      <c r="N83" s="693">
        <f t="shared" si="4"/>
        <v>0</v>
      </c>
      <c r="O83" s="693"/>
      <c r="P83" s="694"/>
      <c r="Q83" s="695"/>
      <c r="R83" s="695"/>
      <c r="S83" s="695"/>
      <c r="T83" s="695"/>
      <c r="U83" s="695"/>
      <c r="V83" s="316"/>
      <c r="W83" s="316"/>
      <c r="X83" s="316"/>
    </row>
    <row r="84" spans="1:123" ht="26.1" customHeight="1">
      <c r="A84" s="314"/>
      <c r="B84" s="329"/>
      <c r="C84" s="330"/>
      <c r="D84" s="699"/>
      <c r="E84" s="699"/>
      <c r="F84" s="699"/>
      <c r="G84" s="699"/>
      <c r="H84" s="699"/>
      <c r="I84" s="330"/>
      <c r="J84" s="700"/>
      <c r="K84" s="701"/>
      <c r="L84" s="702"/>
      <c r="M84" s="364"/>
      <c r="N84" s="693">
        <f t="shared" si="4"/>
        <v>0</v>
      </c>
      <c r="O84" s="693"/>
      <c r="P84" s="694"/>
      <c r="Q84" s="695"/>
      <c r="R84" s="695"/>
      <c r="S84" s="695"/>
      <c r="T84" s="695"/>
      <c r="U84" s="695"/>
      <c r="V84" s="316"/>
      <c r="W84" s="316"/>
      <c r="X84" s="316"/>
    </row>
    <row r="85" spans="1:123" ht="26.1" customHeight="1">
      <c r="A85" s="314"/>
      <c r="B85" s="329"/>
      <c r="C85" s="330"/>
      <c r="D85" s="699"/>
      <c r="E85" s="699"/>
      <c r="F85" s="699"/>
      <c r="G85" s="699"/>
      <c r="H85" s="699"/>
      <c r="I85" s="330"/>
      <c r="J85" s="700"/>
      <c r="K85" s="701"/>
      <c r="L85" s="702"/>
      <c r="M85" s="364"/>
      <c r="N85" s="693">
        <f t="shared" si="4"/>
        <v>0</v>
      </c>
      <c r="O85" s="693"/>
      <c r="P85" s="694"/>
      <c r="Q85" s="695"/>
      <c r="R85" s="695"/>
      <c r="S85" s="695"/>
      <c r="T85" s="695"/>
      <c r="U85" s="695"/>
      <c r="V85" s="316"/>
      <c r="W85" s="316"/>
      <c r="X85" s="316"/>
      <c r="BR85" s="339"/>
      <c r="BS85" s="339"/>
      <c r="BT85" s="339"/>
      <c r="BU85" s="339"/>
      <c r="BV85" s="339"/>
      <c r="BW85" s="339"/>
      <c r="BX85" s="339"/>
      <c r="BY85" s="339"/>
      <c r="BZ85" s="339"/>
      <c r="CA85" s="339"/>
      <c r="CB85" s="327"/>
      <c r="CC85" s="327"/>
      <c r="CD85" s="327"/>
      <c r="CE85" s="327"/>
      <c r="CF85" s="327"/>
      <c r="CG85" s="327"/>
      <c r="CH85" s="327"/>
      <c r="CI85" s="327"/>
      <c r="CJ85" s="327"/>
      <c r="CK85" s="327"/>
      <c r="CL85" s="327"/>
      <c r="CM85" s="327"/>
      <c r="CS85" s="334"/>
      <c r="CT85" s="334"/>
      <c r="CU85" s="334"/>
      <c r="CV85" s="334"/>
      <c r="CW85" s="334"/>
      <c r="CX85" s="334"/>
      <c r="CY85" s="334"/>
      <c r="CZ85" s="334"/>
      <c r="DA85" s="334"/>
      <c r="DB85" s="334"/>
      <c r="DC85" s="334"/>
      <c r="DD85" s="334"/>
      <c r="DE85" s="334"/>
      <c r="DF85" s="327"/>
      <c r="DG85" s="327"/>
      <c r="DH85" s="327"/>
      <c r="DI85" s="327"/>
      <c r="DJ85" s="327"/>
      <c r="DK85" s="327"/>
      <c r="DL85" s="327"/>
      <c r="DM85" s="327"/>
    </row>
    <row r="86" spans="1:123" ht="26.1" customHeight="1">
      <c r="A86" s="314"/>
      <c r="B86" s="329"/>
      <c r="C86" s="330"/>
      <c r="D86" s="699"/>
      <c r="E86" s="699"/>
      <c r="F86" s="699"/>
      <c r="G86" s="699"/>
      <c r="H86" s="699"/>
      <c r="I86" s="330"/>
      <c r="J86" s="700"/>
      <c r="K86" s="701"/>
      <c r="L86" s="702"/>
      <c r="M86" s="364"/>
      <c r="N86" s="693">
        <f t="shared" si="4"/>
        <v>0</v>
      </c>
      <c r="O86" s="693"/>
      <c r="P86" s="694"/>
      <c r="Q86" s="695"/>
      <c r="R86" s="695"/>
      <c r="S86" s="695"/>
      <c r="T86" s="695"/>
      <c r="U86" s="695"/>
      <c r="V86" s="316"/>
      <c r="W86" s="316"/>
      <c r="X86" s="316"/>
      <c r="AH86" s="339"/>
      <c r="AI86" s="339"/>
      <c r="AJ86" s="339"/>
      <c r="AK86" s="339"/>
      <c r="AL86" s="339"/>
      <c r="AM86" s="339"/>
      <c r="AN86" s="339"/>
      <c r="AO86" s="339"/>
      <c r="AP86" s="339"/>
      <c r="AR86" s="340"/>
      <c r="AS86" s="340"/>
      <c r="AT86" s="340"/>
      <c r="AU86" s="340"/>
      <c r="AV86" s="340"/>
      <c r="AW86" s="340"/>
      <c r="AX86" s="340"/>
      <c r="AY86" s="340"/>
      <c r="AZ86" s="340"/>
      <c r="BA86" s="340"/>
      <c r="BB86" s="340"/>
      <c r="BC86" s="340"/>
      <c r="BD86" s="340"/>
      <c r="BE86" s="340"/>
      <c r="BF86" s="340"/>
      <c r="BG86" s="340"/>
      <c r="BH86" s="340"/>
      <c r="BI86" s="340"/>
      <c r="BJ86" s="340"/>
      <c r="BK86" s="340"/>
      <c r="BL86" s="340"/>
      <c r="BM86" s="340"/>
      <c r="BN86" s="340"/>
      <c r="BO86" s="340"/>
      <c r="BP86" s="340"/>
      <c r="BR86" s="339"/>
      <c r="BS86" s="339"/>
      <c r="BT86" s="339"/>
      <c r="BU86" s="339"/>
      <c r="BV86" s="339"/>
      <c r="BW86" s="339"/>
      <c r="BX86" s="339"/>
      <c r="BY86" s="339"/>
      <c r="BZ86" s="339"/>
      <c r="CA86" s="339"/>
      <c r="CB86" s="327"/>
      <c r="CC86" s="327"/>
      <c r="CD86" s="327"/>
      <c r="CE86" s="327"/>
      <c r="CF86" s="327"/>
      <c r="CG86" s="327"/>
      <c r="CH86" s="327"/>
      <c r="CI86" s="327"/>
      <c r="CJ86" s="327"/>
      <c r="CK86" s="327"/>
      <c r="CL86" s="327"/>
      <c r="CM86" s="327"/>
      <c r="CS86" s="334"/>
      <c r="CT86" s="334"/>
      <c r="CU86" s="334"/>
      <c r="CV86" s="334"/>
      <c r="CW86" s="334"/>
      <c r="CX86" s="334"/>
      <c r="CY86" s="334"/>
      <c r="CZ86" s="334"/>
      <c r="DA86" s="334"/>
      <c r="DB86" s="334"/>
      <c r="DC86" s="334"/>
      <c r="DD86" s="334"/>
      <c r="DE86" s="334"/>
      <c r="DF86" s="327"/>
      <c r="DG86" s="327"/>
      <c r="DH86" s="327"/>
      <c r="DI86" s="327"/>
      <c r="DJ86" s="327"/>
      <c r="DK86" s="327"/>
      <c r="DL86" s="327"/>
      <c r="DM86" s="327"/>
    </row>
    <row r="87" spans="1:123" ht="26.1" customHeight="1">
      <c r="A87" s="314"/>
      <c r="B87" s="329"/>
      <c r="C87" s="330"/>
      <c r="D87" s="699"/>
      <c r="E87" s="699"/>
      <c r="F87" s="699"/>
      <c r="G87" s="699"/>
      <c r="H87" s="699"/>
      <c r="I87" s="330"/>
      <c r="J87" s="700"/>
      <c r="K87" s="701"/>
      <c r="L87" s="702"/>
      <c r="M87" s="364"/>
      <c r="N87" s="693">
        <f t="shared" si="4"/>
        <v>0</v>
      </c>
      <c r="O87" s="693"/>
      <c r="P87" s="694"/>
      <c r="Q87" s="695"/>
      <c r="R87" s="695"/>
      <c r="S87" s="695"/>
      <c r="T87" s="695"/>
      <c r="U87" s="695"/>
      <c r="V87" s="316"/>
      <c r="W87" s="316"/>
      <c r="X87" s="316"/>
      <c r="AH87" s="339"/>
      <c r="AI87" s="318"/>
      <c r="AJ87" s="318"/>
      <c r="AK87" s="318"/>
      <c r="AL87" s="318"/>
      <c r="AM87" s="318"/>
      <c r="AN87" s="318"/>
      <c r="AO87" s="318"/>
      <c r="AP87" s="318"/>
      <c r="BP87" s="318"/>
      <c r="BQ87" s="318"/>
      <c r="BR87" s="318"/>
      <c r="BS87" s="318"/>
      <c r="BT87" s="318"/>
      <c r="BU87" s="318"/>
      <c r="BV87" s="318"/>
      <c r="BW87" s="318"/>
    </row>
    <row r="88" spans="1:123" ht="26.1" customHeight="1">
      <c r="A88" s="314"/>
      <c r="B88" s="329"/>
      <c r="C88" s="330"/>
      <c r="D88" s="699"/>
      <c r="E88" s="699"/>
      <c r="F88" s="699"/>
      <c r="G88" s="699"/>
      <c r="H88" s="699"/>
      <c r="I88" s="330"/>
      <c r="J88" s="700"/>
      <c r="K88" s="701"/>
      <c r="L88" s="702"/>
      <c r="M88" s="364"/>
      <c r="N88" s="693">
        <f t="shared" si="4"/>
        <v>0</v>
      </c>
      <c r="O88" s="693"/>
      <c r="P88" s="694"/>
      <c r="Q88" s="695"/>
      <c r="R88" s="695"/>
      <c r="S88" s="695"/>
      <c r="T88" s="695"/>
      <c r="U88" s="695"/>
      <c r="V88" s="316"/>
      <c r="W88" s="316"/>
      <c r="X88" s="316"/>
      <c r="AH88" s="339"/>
      <c r="AI88" s="339"/>
      <c r="AJ88" s="339"/>
      <c r="AK88" s="339"/>
      <c r="AL88" s="339"/>
      <c r="AM88" s="339"/>
      <c r="AN88" s="339"/>
      <c r="AO88" s="339"/>
      <c r="AP88" s="339"/>
      <c r="AQ88" s="339"/>
      <c r="AR88" s="339"/>
      <c r="AS88" s="339"/>
      <c r="AT88" s="339"/>
      <c r="AU88" s="339"/>
      <c r="AV88" s="339"/>
      <c r="AW88" s="339"/>
      <c r="AX88" s="341"/>
      <c r="AY88" s="341"/>
      <c r="AZ88" s="341"/>
      <c r="BA88" s="341"/>
      <c r="BB88" s="341"/>
      <c r="BC88" s="341"/>
      <c r="BD88" s="341"/>
      <c r="BE88" s="341"/>
      <c r="BF88" s="341"/>
      <c r="BG88" s="341"/>
      <c r="BH88" s="341"/>
      <c r="BI88" s="341"/>
      <c r="BJ88" s="341"/>
      <c r="BK88" s="341"/>
      <c r="BL88" s="341"/>
      <c r="BM88" s="341"/>
      <c r="BN88" s="341"/>
      <c r="BO88" s="341"/>
      <c r="BQ88" s="339"/>
      <c r="BR88" s="339"/>
      <c r="BS88" s="339"/>
      <c r="BT88" s="339"/>
      <c r="BU88" s="339"/>
      <c r="BV88" s="339"/>
      <c r="BW88" s="339"/>
      <c r="BX88" s="339"/>
      <c r="BY88" s="339"/>
      <c r="BZ88" s="339"/>
      <c r="CA88" s="339"/>
      <c r="CB88" s="339"/>
      <c r="CC88" s="339"/>
      <c r="CD88" s="339"/>
      <c r="CE88" s="339"/>
      <c r="CF88" s="339"/>
      <c r="CG88" s="341"/>
      <c r="CH88" s="341"/>
      <c r="CI88" s="341"/>
      <c r="CJ88" s="341"/>
      <c r="CK88" s="341"/>
      <c r="CL88" s="341"/>
      <c r="CM88" s="341"/>
      <c r="CN88" s="341"/>
      <c r="CO88" s="341"/>
      <c r="CP88" s="341"/>
      <c r="CQ88" s="341"/>
      <c r="CR88" s="341"/>
      <c r="CS88" s="341"/>
      <c r="CT88" s="341"/>
      <c r="CU88" s="341"/>
      <c r="CV88" s="341"/>
      <c r="CW88" s="341"/>
    </row>
    <row r="89" spans="1:123" ht="26.1" customHeight="1">
      <c r="A89" s="314"/>
      <c r="B89" s="329"/>
      <c r="C89" s="330"/>
      <c r="D89" s="699"/>
      <c r="E89" s="699"/>
      <c r="F89" s="699"/>
      <c r="G89" s="699"/>
      <c r="H89" s="699"/>
      <c r="I89" s="330"/>
      <c r="J89" s="700"/>
      <c r="K89" s="701"/>
      <c r="L89" s="702"/>
      <c r="M89" s="364"/>
      <c r="N89" s="693">
        <f t="shared" si="4"/>
        <v>0</v>
      </c>
      <c r="O89" s="693"/>
      <c r="P89" s="694"/>
      <c r="Q89" s="695"/>
      <c r="R89" s="695"/>
      <c r="S89" s="695"/>
      <c r="T89" s="695"/>
      <c r="U89" s="695"/>
      <c r="V89" s="316"/>
      <c r="W89" s="316"/>
      <c r="X89" s="316"/>
      <c r="AH89" s="339"/>
      <c r="AI89" s="339"/>
      <c r="AJ89" s="339"/>
      <c r="AK89" s="339"/>
      <c r="AL89" s="339"/>
      <c r="AM89" s="339"/>
      <c r="AN89" s="339"/>
      <c r="AO89" s="339"/>
      <c r="AP89" s="339"/>
      <c r="AQ89" s="339"/>
      <c r="AR89" s="339"/>
      <c r="AS89" s="339"/>
      <c r="AT89" s="339"/>
      <c r="AU89" s="339"/>
      <c r="AV89" s="339"/>
      <c r="AW89" s="339"/>
      <c r="AX89" s="341"/>
      <c r="AY89" s="341"/>
      <c r="AZ89" s="341"/>
      <c r="BA89" s="341"/>
      <c r="BB89" s="341"/>
      <c r="BC89" s="341"/>
      <c r="BD89" s="341"/>
      <c r="BE89" s="341"/>
      <c r="BF89" s="341"/>
      <c r="BG89" s="341"/>
      <c r="BH89" s="341"/>
      <c r="BI89" s="341"/>
      <c r="BJ89" s="341"/>
      <c r="BK89" s="341"/>
      <c r="BL89" s="341"/>
      <c r="BM89" s="341"/>
      <c r="BN89" s="341"/>
      <c r="BO89" s="341"/>
      <c r="BQ89" s="339"/>
      <c r="BR89" s="339"/>
      <c r="BS89" s="339"/>
      <c r="BT89" s="339"/>
      <c r="BU89" s="339"/>
      <c r="BV89" s="339"/>
      <c r="BW89" s="339"/>
      <c r="BX89" s="339"/>
      <c r="BY89" s="339"/>
      <c r="BZ89" s="339"/>
      <c r="CA89" s="339"/>
      <c r="CB89" s="339"/>
      <c r="CC89" s="339"/>
      <c r="CD89" s="339"/>
      <c r="CE89" s="339"/>
      <c r="CF89" s="339"/>
      <c r="CG89" s="341"/>
      <c r="CH89" s="341"/>
      <c r="CI89" s="341"/>
      <c r="CJ89" s="341"/>
      <c r="CK89" s="341"/>
      <c r="CL89" s="341"/>
      <c r="CM89" s="341"/>
      <c r="CN89" s="341"/>
      <c r="CO89" s="341"/>
      <c r="CP89" s="341"/>
      <c r="CQ89" s="341"/>
      <c r="CR89" s="341"/>
      <c r="CS89" s="341"/>
      <c r="CT89" s="341"/>
      <c r="CU89" s="341"/>
      <c r="CV89" s="341"/>
      <c r="CW89" s="341"/>
    </row>
    <row r="90" spans="1:123" ht="26.1" customHeight="1">
      <c r="A90" s="314"/>
      <c r="B90" s="329"/>
      <c r="C90" s="330"/>
      <c r="D90" s="699"/>
      <c r="E90" s="699"/>
      <c r="F90" s="699"/>
      <c r="G90" s="699"/>
      <c r="H90" s="699"/>
      <c r="I90" s="330"/>
      <c r="J90" s="700"/>
      <c r="K90" s="701"/>
      <c r="L90" s="702"/>
      <c r="M90" s="364"/>
      <c r="N90" s="693">
        <f t="shared" si="4"/>
        <v>0</v>
      </c>
      <c r="O90" s="693"/>
      <c r="P90" s="694"/>
      <c r="Q90" s="695"/>
      <c r="R90" s="695"/>
      <c r="S90" s="695"/>
      <c r="T90" s="695"/>
      <c r="U90" s="695"/>
      <c r="V90" s="316"/>
      <c r="W90" s="316"/>
      <c r="X90" s="316"/>
      <c r="AH90" s="339"/>
      <c r="AI90" s="339"/>
      <c r="AJ90" s="339"/>
      <c r="AK90" s="339"/>
      <c r="AL90" s="339"/>
      <c r="AM90" s="339"/>
      <c r="AN90" s="339"/>
      <c r="AO90" s="339"/>
      <c r="AP90" s="339"/>
      <c r="AQ90" s="339"/>
      <c r="AR90" s="339"/>
      <c r="AS90" s="339"/>
      <c r="AT90" s="339"/>
      <c r="AU90" s="339"/>
      <c r="AV90" s="339"/>
      <c r="AW90" s="339"/>
      <c r="AX90" s="341"/>
      <c r="AY90" s="341"/>
      <c r="AZ90" s="341"/>
      <c r="BA90" s="341"/>
      <c r="BB90" s="341"/>
      <c r="BC90" s="341"/>
      <c r="BD90" s="341"/>
      <c r="BE90" s="341"/>
      <c r="BF90" s="341"/>
      <c r="BG90" s="341"/>
      <c r="BH90" s="341"/>
      <c r="BI90" s="341"/>
      <c r="BJ90" s="341"/>
      <c r="BK90" s="341"/>
      <c r="BL90" s="341"/>
      <c r="BM90" s="341"/>
      <c r="BN90" s="341"/>
      <c r="BO90" s="341"/>
      <c r="BY90" s="318"/>
      <c r="BZ90" s="318"/>
      <c r="CA90" s="318"/>
      <c r="CB90" s="318"/>
      <c r="CC90" s="318"/>
      <c r="CI90" s="341"/>
      <c r="CJ90" s="341"/>
      <c r="CK90" s="341"/>
      <c r="CL90" s="341"/>
      <c r="CM90" s="341"/>
      <c r="CN90" s="341"/>
      <c r="CO90" s="341"/>
      <c r="CP90" s="341"/>
      <c r="CQ90" s="341"/>
      <c r="CR90" s="341"/>
      <c r="CS90" s="341"/>
      <c r="CT90" s="341"/>
      <c r="CU90" s="341"/>
      <c r="CV90" s="341"/>
      <c r="CW90" s="341"/>
    </row>
    <row r="91" spans="1:123" ht="26.1" customHeight="1">
      <c r="A91" s="314"/>
      <c r="B91" s="329"/>
      <c r="C91" s="330"/>
      <c r="D91" s="699"/>
      <c r="E91" s="699"/>
      <c r="F91" s="699"/>
      <c r="G91" s="699"/>
      <c r="H91" s="699"/>
      <c r="I91" s="330"/>
      <c r="J91" s="700"/>
      <c r="K91" s="701"/>
      <c r="L91" s="702"/>
      <c r="M91" s="364"/>
      <c r="N91" s="693">
        <f t="shared" si="4"/>
        <v>0</v>
      </c>
      <c r="O91" s="693"/>
      <c r="P91" s="694"/>
      <c r="Q91" s="695"/>
      <c r="R91" s="695"/>
      <c r="S91" s="695"/>
      <c r="T91" s="695"/>
      <c r="U91" s="695"/>
      <c r="V91" s="316"/>
      <c r="W91" s="316"/>
      <c r="X91" s="316"/>
      <c r="AH91" s="339"/>
      <c r="AI91" s="339"/>
      <c r="AJ91" s="339"/>
      <c r="AK91" s="339"/>
      <c r="AL91" s="339"/>
      <c r="AM91" s="339"/>
      <c r="AN91" s="339"/>
      <c r="AO91" s="339"/>
      <c r="AP91" s="339"/>
      <c r="AQ91" s="339"/>
      <c r="AR91" s="339"/>
      <c r="AS91" s="339"/>
      <c r="AT91" s="339"/>
      <c r="AU91" s="339"/>
      <c r="AV91" s="339"/>
      <c r="AW91" s="339"/>
      <c r="AX91" s="341"/>
      <c r="AY91" s="341"/>
      <c r="AZ91" s="341"/>
      <c r="BA91" s="341"/>
      <c r="BB91" s="341"/>
      <c r="BC91" s="341"/>
      <c r="BD91" s="341"/>
      <c r="BE91" s="341"/>
      <c r="BF91" s="341"/>
      <c r="BG91" s="341"/>
      <c r="BH91" s="341"/>
      <c r="BI91" s="341"/>
      <c r="BJ91" s="341"/>
      <c r="BK91" s="341"/>
      <c r="BL91" s="341"/>
      <c r="BM91" s="341"/>
      <c r="BN91" s="341"/>
      <c r="BO91" s="341"/>
      <c r="BQ91" s="342"/>
      <c r="BR91" s="342"/>
      <c r="BS91" s="342"/>
      <c r="BT91" s="342"/>
      <c r="BU91" s="342"/>
      <c r="BV91" s="342"/>
      <c r="BW91" s="342"/>
      <c r="BX91" s="342"/>
      <c r="BY91" s="342"/>
      <c r="BZ91" s="342"/>
      <c r="CA91" s="342"/>
      <c r="CB91" s="342"/>
      <c r="CC91" s="342"/>
      <c r="CD91" s="342"/>
      <c r="CE91" s="342"/>
      <c r="CF91" s="342"/>
      <c r="CG91" s="342"/>
      <c r="CH91" s="342"/>
      <c r="CI91" s="341"/>
      <c r="CJ91" s="341"/>
      <c r="CK91" s="341"/>
      <c r="CL91" s="341"/>
      <c r="CM91" s="341"/>
      <c r="CN91" s="341"/>
      <c r="CO91" s="341"/>
      <c r="CP91" s="341"/>
      <c r="CQ91" s="341"/>
      <c r="CR91" s="341"/>
      <c r="CS91" s="341"/>
      <c r="CT91" s="341"/>
      <c r="CU91" s="341"/>
      <c r="CV91" s="341"/>
      <c r="CW91" s="341"/>
      <c r="CX91" s="341"/>
      <c r="CY91" s="341"/>
    </row>
    <row r="92" spans="1:123" ht="26.1" customHeight="1">
      <c r="A92" s="314"/>
      <c r="B92" s="329"/>
      <c r="C92" s="330"/>
      <c r="D92" s="699"/>
      <c r="E92" s="699"/>
      <c r="F92" s="699"/>
      <c r="G92" s="699"/>
      <c r="H92" s="699"/>
      <c r="I92" s="330"/>
      <c r="J92" s="700"/>
      <c r="K92" s="701"/>
      <c r="L92" s="702"/>
      <c r="M92" s="364"/>
      <c r="N92" s="693">
        <f t="shared" si="4"/>
        <v>0</v>
      </c>
      <c r="O92" s="693"/>
      <c r="P92" s="694"/>
      <c r="Q92" s="695"/>
      <c r="R92" s="695"/>
      <c r="S92" s="695"/>
      <c r="T92" s="695"/>
      <c r="U92" s="695"/>
      <c r="V92" s="316"/>
      <c r="W92" s="316"/>
      <c r="X92" s="316"/>
      <c r="AH92" s="339"/>
      <c r="AI92" s="339"/>
      <c r="AJ92" s="339"/>
      <c r="AK92" s="339"/>
      <c r="AL92" s="339"/>
      <c r="AM92" s="339"/>
      <c r="AN92" s="339"/>
      <c r="AO92" s="339"/>
      <c r="AP92" s="339"/>
      <c r="AQ92" s="339"/>
      <c r="AR92" s="339"/>
      <c r="AS92" s="339"/>
      <c r="AT92" s="339"/>
      <c r="AU92" s="339"/>
      <c r="AV92" s="339"/>
      <c r="AW92" s="339"/>
      <c r="AX92" s="341"/>
      <c r="AY92" s="341"/>
      <c r="AZ92" s="341"/>
      <c r="BA92" s="341"/>
      <c r="BB92" s="341"/>
      <c r="BC92" s="341"/>
      <c r="BD92" s="341"/>
      <c r="BE92" s="341"/>
      <c r="BF92" s="341"/>
      <c r="BG92" s="341"/>
      <c r="BH92" s="341"/>
      <c r="BI92" s="341"/>
      <c r="BJ92" s="341"/>
      <c r="BK92" s="341"/>
      <c r="BL92" s="341"/>
      <c r="BM92" s="341"/>
      <c r="BN92" s="341"/>
      <c r="BO92" s="341"/>
      <c r="BQ92" s="339"/>
      <c r="BR92" s="339"/>
      <c r="BS92" s="339"/>
      <c r="BT92" s="339"/>
      <c r="BU92" s="339"/>
      <c r="BV92" s="339"/>
      <c r="BW92" s="339"/>
      <c r="BX92" s="339"/>
      <c r="BY92" s="339"/>
      <c r="BZ92" s="339"/>
      <c r="CA92" s="339"/>
      <c r="CB92" s="339"/>
      <c r="CC92" s="339"/>
      <c r="CD92" s="339"/>
      <c r="CE92" s="339"/>
      <c r="CF92" s="339"/>
      <c r="CG92" s="341"/>
      <c r="CH92" s="341"/>
      <c r="CI92" s="341"/>
      <c r="CJ92" s="341"/>
      <c r="CK92" s="341"/>
      <c r="CL92" s="341"/>
      <c r="CM92" s="341"/>
      <c r="CN92" s="341"/>
      <c r="CO92" s="341"/>
      <c r="CP92" s="341"/>
      <c r="CQ92" s="341"/>
      <c r="CR92" s="341"/>
      <c r="CS92" s="341"/>
      <c r="CT92" s="341"/>
      <c r="CU92" s="341"/>
      <c r="CV92" s="341"/>
      <c r="CW92" s="341"/>
      <c r="CX92" s="341"/>
      <c r="CY92" s="341"/>
    </row>
    <row r="93" spans="1:123" ht="26.1" customHeight="1">
      <c r="A93" s="314"/>
      <c r="B93" s="329"/>
      <c r="C93" s="330"/>
      <c r="D93" s="699"/>
      <c r="E93" s="699"/>
      <c r="F93" s="699"/>
      <c r="G93" s="699"/>
      <c r="H93" s="699"/>
      <c r="I93" s="330"/>
      <c r="J93" s="700"/>
      <c r="K93" s="701"/>
      <c r="L93" s="702"/>
      <c r="M93" s="364"/>
      <c r="N93" s="693">
        <f t="shared" si="4"/>
        <v>0</v>
      </c>
      <c r="O93" s="693"/>
      <c r="P93" s="694"/>
      <c r="Q93" s="695"/>
      <c r="R93" s="695"/>
      <c r="S93" s="695"/>
      <c r="T93" s="695"/>
      <c r="U93" s="695"/>
      <c r="V93" s="316"/>
      <c r="W93" s="316"/>
      <c r="X93" s="316"/>
      <c r="AH93" s="339"/>
      <c r="AI93" s="339"/>
      <c r="AJ93" s="339"/>
      <c r="AK93" s="339"/>
      <c r="AL93" s="339"/>
      <c r="AM93" s="339"/>
      <c r="AN93" s="339"/>
      <c r="AO93" s="339"/>
      <c r="AP93" s="339"/>
      <c r="AQ93" s="339"/>
      <c r="AR93" s="339"/>
      <c r="AS93" s="339"/>
      <c r="AT93" s="339"/>
      <c r="AU93" s="339"/>
      <c r="AV93" s="339"/>
      <c r="AW93" s="339"/>
      <c r="AX93" s="341"/>
      <c r="AY93" s="341"/>
      <c r="AZ93" s="341"/>
      <c r="BA93" s="341"/>
      <c r="BB93" s="341"/>
      <c r="BC93" s="341"/>
      <c r="BD93" s="341"/>
      <c r="BE93" s="341"/>
      <c r="BF93" s="341"/>
      <c r="BG93" s="341"/>
      <c r="BH93" s="341"/>
      <c r="BI93" s="341"/>
      <c r="BJ93" s="341"/>
      <c r="BK93" s="341"/>
      <c r="BL93" s="341"/>
      <c r="BM93" s="341"/>
      <c r="BN93" s="341"/>
      <c r="BO93" s="341"/>
      <c r="BQ93" s="339"/>
      <c r="BR93" s="339"/>
      <c r="BS93" s="339"/>
      <c r="BT93" s="339"/>
      <c r="BU93" s="339"/>
      <c r="BV93" s="339"/>
      <c r="BW93" s="339"/>
      <c r="BX93" s="339"/>
      <c r="BY93" s="339"/>
      <c r="BZ93" s="339"/>
      <c r="CA93" s="339"/>
      <c r="CB93" s="339"/>
      <c r="CC93" s="339"/>
      <c r="CD93" s="339"/>
      <c r="CE93" s="339"/>
      <c r="CF93" s="339"/>
      <c r="CG93" s="341"/>
      <c r="CH93" s="341"/>
      <c r="CI93" s="341"/>
      <c r="CJ93" s="341"/>
      <c r="CK93" s="341"/>
      <c r="CL93" s="341"/>
      <c r="CM93" s="341"/>
      <c r="CN93" s="341"/>
      <c r="CO93" s="341"/>
      <c r="CP93" s="341"/>
      <c r="CQ93" s="341"/>
      <c r="CR93" s="341"/>
      <c r="CS93" s="341"/>
      <c r="CT93" s="341"/>
      <c r="CU93" s="341"/>
      <c r="CV93" s="341"/>
      <c r="CW93" s="341"/>
      <c r="CX93" s="341"/>
      <c r="CY93" s="341"/>
    </row>
    <row r="94" spans="1:123" ht="26.1" customHeight="1">
      <c r="A94" s="314"/>
      <c r="B94" s="329"/>
      <c r="C94" s="330"/>
      <c r="D94" s="699"/>
      <c r="E94" s="699"/>
      <c r="F94" s="699"/>
      <c r="G94" s="699"/>
      <c r="H94" s="699"/>
      <c r="I94" s="330"/>
      <c r="J94" s="700"/>
      <c r="K94" s="701"/>
      <c r="L94" s="702"/>
      <c r="M94" s="364"/>
      <c r="N94" s="693">
        <f t="shared" si="4"/>
        <v>0</v>
      </c>
      <c r="O94" s="693"/>
      <c r="P94" s="694"/>
      <c r="Q94" s="695"/>
      <c r="R94" s="695"/>
      <c r="S94" s="695"/>
      <c r="T94" s="695"/>
      <c r="U94" s="695"/>
      <c r="V94" s="316"/>
      <c r="W94" s="316"/>
      <c r="X94" s="316"/>
      <c r="CX94" s="341"/>
      <c r="CY94" s="341"/>
    </row>
    <row r="95" spans="1:123" ht="26.1" customHeight="1">
      <c r="A95" s="343"/>
      <c r="B95" s="329"/>
      <c r="C95" s="330"/>
      <c r="D95" s="699"/>
      <c r="E95" s="699"/>
      <c r="F95" s="699"/>
      <c r="G95" s="699"/>
      <c r="H95" s="699"/>
      <c r="I95" s="330"/>
      <c r="J95" s="700"/>
      <c r="K95" s="701"/>
      <c r="L95" s="702"/>
      <c r="M95" s="364"/>
      <c r="N95" s="693">
        <f t="shared" si="4"/>
        <v>0</v>
      </c>
      <c r="O95" s="693"/>
      <c r="P95" s="694"/>
      <c r="Q95" s="695"/>
      <c r="R95" s="695"/>
      <c r="S95" s="695"/>
      <c r="T95" s="695"/>
      <c r="U95" s="695"/>
      <c r="V95" s="316"/>
      <c r="W95" s="316"/>
      <c r="X95" s="316"/>
      <c r="AC95" s="340"/>
      <c r="AD95" s="340"/>
      <c r="AE95" s="340"/>
      <c r="AF95" s="340"/>
      <c r="AG95" s="340"/>
      <c r="AH95" s="340"/>
      <c r="AI95" s="340"/>
      <c r="AJ95" s="340"/>
      <c r="AK95" s="340"/>
      <c r="AL95" s="340"/>
      <c r="AM95" s="340"/>
      <c r="AN95" s="340"/>
      <c r="AO95" s="340"/>
      <c r="AP95" s="340"/>
      <c r="AQ95" s="340"/>
      <c r="AR95" s="339"/>
      <c r="AS95" s="339"/>
      <c r="AT95" s="339"/>
      <c r="AU95" s="339"/>
      <c r="AV95" s="339"/>
      <c r="AW95" s="339"/>
      <c r="AX95" s="339"/>
      <c r="AY95" s="339"/>
      <c r="AZ95" s="339"/>
      <c r="BA95" s="339"/>
      <c r="BB95" s="339"/>
      <c r="BC95" s="339"/>
      <c r="BD95" s="339"/>
      <c r="BE95" s="339"/>
      <c r="BF95" s="339"/>
      <c r="BG95" s="339"/>
      <c r="BH95" s="339"/>
      <c r="BI95" s="339"/>
      <c r="BJ95" s="339"/>
      <c r="BK95" s="339"/>
      <c r="BL95" s="339"/>
      <c r="BM95" s="339"/>
      <c r="BN95" s="339"/>
      <c r="BO95" s="339"/>
      <c r="BP95" s="339"/>
      <c r="BQ95" s="339"/>
      <c r="BR95" s="339"/>
      <c r="BS95" s="339"/>
      <c r="BT95" s="339"/>
      <c r="BU95" s="339"/>
      <c r="BV95" s="339"/>
      <c r="BW95" s="339"/>
      <c r="BX95" s="318"/>
      <c r="BY95" s="318"/>
      <c r="BZ95" s="318"/>
      <c r="CA95" s="318"/>
      <c r="CB95" s="318"/>
      <c r="CC95" s="318"/>
      <c r="CD95" s="318"/>
      <c r="CE95" s="318"/>
      <c r="CF95" s="318"/>
      <c r="CG95" s="318"/>
      <c r="CH95" s="318"/>
      <c r="CI95" s="318"/>
      <c r="CJ95" s="318"/>
      <c r="CK95" s="318"/>
      <c r="CL95" s="318"/>
      <c r="CM95" s="318"/>
      <c r="CN95" s="318"/>
      <c r="CO95" s="318"/>
      <c r="CP95" s="318"/>
      <c r="CQ95" s="318"/>
      <c r="CR95" s="318"/>
      <c r="CS95" s="318"/>
      <c r="CT95" s="318"/>
      <c r="CU95" s="318"/>
      <c r="CV95" s="318"/>
      <c r="CW95" s="318"/>
      <c r="CX95" s="318"/>
      <c r="CY95" s="318"/>
      <c r="CZ95" s="318"/>
      <c r="DA95" s="318"/>
      <c r="DB95" s="318"/>
      <c r="DC95" s="318"/>
      <c r="DD95" s="318"/>
      <c r="DE95" s="318"/>
      <c r="DF95" s="318"/>
      <c r="DG95" s="318"/>
      <c r="DH95" s="318"/>
      <c r="DI95" s="318"/>
      <c r="DJ95" s="318"/>
      <c r="DK95" s="318"/>
      <c r="DL95" s="318"/>
      <c r="DM95" s="318"/>
      <c r="DN95" s="318"/>
      <c r="DO95" s="318"/>
      <c r="DP95" s="318"/>
      <c r="DQ95" s="318"/>
      <c r="DR95" s="318"/>
      <c r="DS95" s="318"/>
    </row>
    <row r="96" spans="1:123" ht="26.1" customHeight="1">
      <c r="A96" s="314"/>
      <c r="B96" s="329"/>
      <c r="C96" s="330"/>
      <c r="D96" s="699"/>
      <c r="E96" s="699"/>
      <c r="F96" s="699"/>
      <c r="G96" s="699"/>
      <c r="H96" s="699"/>
      <c r="I96" s="330"/>
      <c r="J96" s="700"/>
      <c r="K96" s="701"/>
      <c r="L96" s="702"/>
      <c r="M96" s="364"/>
      <c r="N96" s="693">
        <f t="shared" si="4"/>
        <v>0</v>
      </c>
      <c r="O96" s="693"/>
      <c r="P96" s="694"/>
      <c r="Q96" s="695"/>
      <c r="R96" s="695"/>
      <c r="S96" s="695"/>
      <c r="T96" s="695"/>
      <c r="U96" s="695"/>
      <c r="V96" s="347"/>
      <c r="W96" s="348"/>
      <c r="X96" s="316"/>
      <c r="AD96" s="332"/>
      <c r="AE96" s="332"/>
      <c r="AF96" s="349"/>
      <c r="AV96" s="332"/>
      <c r="AW96" s="332"/>
      <c r="AX96" s="349"/>
      <c r="CA96" s="318"/>
      <c r="CB96" s="318"/>
      <c r="CC96" s="318"/>
      <c r="CD96" s="318"/>
      <c r="CE96" s="318"/>
      <c r="CF96" s="318"/>
      <c r="CG96" s="318"/>
      <c r="CH96" s="318"/>
      <c r="CI96" s="318"/>
      <c r="CJ96" s="318"/>
      <c r="CK96" s="318"/>
      <c r="CL96" s="318"/>
      <c r="CM96" s="318"/>
      <c r="CN96" s="318"/>
      <c r="CO96" s="318"/>
      <c r="CP96" s="318"/>
      <c r="CQ96" s="318"/>
      <c r="CR96" s="318"/>
      <c r="CS96" s="318"/>
      <c r="CT96" s="318"/>
      <c r="CU96" s="318"/>
      <c r="CV96" s="318"/>
      <c r="CW96" s="318"/>
      <c r="CX96" s="318"/>
      <c r="CY96" s="318"/>
      <c r="CZ96" s="318"/>
      <c r="DA96" s="318"/>
      <c r="DB96" s="318"/>
      <c r="DC96" s="318"/>
      <c r="DD96" s="318"/>
      <c r="DE96" s="318"/>
      <c r="DF96" s="318"/>
      <c r="DG96" s="318"/>
      <c r="DH96" s="318"/>
      <c r="DI96" s="318"/>
      <c r="DJ96" s="318"/>
      <c r="DK96" s="318"/>
      <c r="DL96" s="350"/>
      <c r="DM96" s="350"/>
      <c r="DN96" s="350"/>
      <c r="DO96" s="350"/>
      <c r="DP96" s="350"/>
      <c r="DQ96" s="318"/>
      <c r="DR96" s="318"/>
      <c r="DS96" s="318"/>
    </row>
    <row r="97" spans="1:123" ht="26.1" customHeight="1">
      <c r="A97" s="314"/>
      <c r="B97" s="329"/>
      <c r="C97" s="330"/>
      <c r="D97" s="699"/>
      <c r="E97" s="699"/>
      <c r="F97" s="699"/>
      <c r="G97" s="699"/>
      <c r="H97" s="699"/>
      <c r="I97" s="330"/>
      <c r="J97" s="700"/>
      <c r="K97" s="701"/>
      <c r="L97" s="702"/>
      <c r="M97" s="364"/>
      <c r="N97" s="693">
        <f t="shared" si="4"/>
        <v>0</v>
      </c>
      <c r="O97" s="693"/>
      <c r="P97" s="694"/>
      <c r="Q97" s="695"/>
      <c r="R97" s="695"/>
      <c r="S97" s="695"/>
      <c r="T97" s="695"/>
      <c r="U97" s="695"/>
      <c r="V97" s="351"/>
      <c r="W97" s="351"/>
      <c r="X97" s="351"/>
      <c r="AD97" s="332"/>
      <c r="AE97" s="332"/>
      <c r="AV97" s="332"/>
      <c r="AW97" s="332"/>
      <c r="CA97" s="318"/>
      <c r="CB97" s="318"/>
      <c r="CC97" s="318"/>
      <c r="CD97" s="318"/>
      <c r="CE97" s="318"/>
      <c r="CF97" s="318"/>
      <c r="CG97" s="318"/>
      <c r="CH97" s="318"/>
      <c r="CI97" s="318"/>
      <c r="CJ97" s="318"/>
      <c r="CK97" s="318"/>
      <c r="CL97" s="318"/>
      <c r="CM97" s="318"/>
      <c r="CN97" s="318"/>
      <c r="CO97" s="318"/>
      <c r="CP97" s="318"/>
      <c r="CQ97" s="318"/>
      <c r="CR97" s="318"/>
      <c r="CS97" s="318"/>
      <c r="CT97" s="318"/>
      <c r="CU97" s="318"/>
      <c r="CV97" s="318"/>
      <c r="CW97" s="318"/>
      <c r="CX97" s="318"/>
      <c r="CY97" s="318"/>
      <c r="CZ97" s="318"/>
      <c r="DA97" s="318"/>
      <c r="DB97" s="318"/>
      <c r="DC97" s="318"/>
      <c r="DD97" s="318"/>
      <c r="DE97" s="318"/>
      <c r="DF97" s="318"/>
      <c r="DG97" s="318"/>
      <c r="DH97" s="318"/>
      <c r="DI97" s="318"/>
      <c r="DJ97" s="318"/>
      <c r="DK97" s="318"/>
      <c r="DL97" s="318"/>
      <c r="DM97" s="318"/>
      <c r="DN97" s="318"/>
      <c r="DO97" s="318"/>
      <c r="DP97" s="318"/>
      <c r="DQ97" s="318"/>
      <c r="DR97" s="318"/>
      <c r="DS97" s="318"/>
    </row>
    <row r="98" spans="1:123" ht="26.1" customHeight="1">
      <c r="A98" s="314"/>
      <c r="B98" s="329"/>
      <c r="C98" s="330"/>
      <c r="D98" s="699"/>
      <c r="E98" s="699"/>
      <c r="F98" s="699"/>
      <c r="G98" s="699"/>
      <c r="H98" s="699"/>
      <c r="I98" s="330"/>
      <c r="J98" s="700"/>
      <c r="K98" s="701"/>
      <c r="L98" s="702"/>
      <c r="M98" s="364"/>
      <c r="N98" s="693">
        <f t="shared" si="4"/>
        <v>0</v>
      </c>
      <c r="O98" s="693"/>
      <c r="P98" s="694"/>
      <c r="Q98" s="695"/>
      <c r="R98" s="695"/>
      <c r="S98" s="695"/>
      <c r="T98" s="695"/>
      <c r="U98" s="695"/>
      <c r="V98" s="316"/>
      <c r="W98" s="316"/>
      <c r="X98" s="316"/>
      <c r="AD98" s="332"/>
      <c r="AE98" s="332"/>
      <c r="AV98" s="332"/>
      <c r="AW98" s="332"/>
      <c r="BV98" s="340"/>
      <c r="BW98" s="340"/>
      <c r="BX98" s="340"/>
      <c r="BY98" s="340"/>
      <c r="BZ98" s="340"/>
    </row>
    <row r="99" spans="1:123" ht="26.1" customHeight="1">
      <c r="A99" s="314"/>
      <c r="B99" s="329"/>
      <c r="C99" s="330"/>
      <c r="D99" s="699"/>
      <c r="E99" s="699"/>
      <c r="F99" s="699"/>
      <c r="G99" s="699"/>
      <c r="H99" s="699"/>
      <c r="I99" s="330"/>
      <c r="J99" s="700"/>
      <c r="K99" s="701"/>
      <c r="L99" s="702"/>
      <c r="M99" s="364"/>
      <c r="N99" s="693">
        <f t="shared" si="4"/>
        <v>0</v>
      </c>
      <c r="O99" s="693"/>
      <c r="P99" s="694"/>
      <c r="Q99" s="695"/>
      <c r="R99" s="695"/>
      <c r="S99" s="695"/>
      <c r="T99" s="695"/>
      <c r="U99" s="695"/>
      <c r="V99" s="316"/>
      <c r="W99" s="316"/>
      <c r="X99" s="316"/>
      <c r="AD99" s="332"/>
      <c r="AE99" s="332"/>
      <c r="AV99" s="332"/>
      <c r="AW99" s="332"/>
      <c r="BV99" s="340"/>
      <c r="BW99" s="340"/>
      <c r="BX99" s="340"/>
      <c r="BY99" s="340"/>
      <c r="BZ99" s="340"/>
    </row>
    <row r="100" spans="1:123" ht="26.1" customHeight="1">
      <c r="A100" s="314"/>
      <c r="B100" s="329"/>
      <c r="C100" s="330"/>
      <c r="D100" s="699"/>
      <c r="E100" s="699"/>
      <c r="F100" s="699"/>
      <c r="G100" s="699"/>
      <c r="H100" s="699"/>
      <c r="I100" s="330"/>
      <c r="J100" s="700"/>
      <c r="K100" s="701"/>
      <c r="L100" s="702"/>
      <c r="M100" s="364"/>
      <c r="N100" s="693">
        <f t="shared" si="4"/>
        <v>0</v>
      </c>
      <c r="O100" s="693"/>
      <c r="P100" s="694"/>
      <c r="Q100" s="695"/>
      <c r="R100" s="695"/>
      <c r="S100" s="695"/>
      <c r="T100" s="695"/>
      <c r="U100" s="695"/>
      <c r="V100" s="316"/>
      <c r="W100" s="316"/>
      <c r="X100" s="316"/>
    </row>
    <row r="101" spans="1:123" s="340" customFormat="1" ht="26.1" customHeight="1">
      <c r="A101" s="314"/>
      <c r="B101" s="329"/>
      <c r="C101" s="330"/>
      <c r="D101" s="699"/>
      <c r="E101" s="699"/>
      <c r="F101" s="699"/>
      <c r="G101" s="699"/>
      <c r="H101" s="699"/>
      <c r="I101" s="330"/>
      <c r="J101" s="700"/>
      <c r="K101" s="701"/>
      <c r="L101" s="702"/>
      <c r="M101" s="364"/>
      <c r="N101" s="693">
        <f t="shared" si="4"/>
        <v>0</v>
      </c>
      <c r="O101" s="693"/>
      <c r="P101" s="694"/>
      <c r="Q101" s="695"/>
      <c r="R101" s="695"/>
      <c r="S101" s="695"/>
      <c r="T101" s="695"/>
      <c r="U101" s="695"/>
      <c r="V101" s="316"/>
      <c r="W101" s="316"/>
      <c r="X101" s="316"/>
      <c r="Y101" s="317"/>
      <c r="Z101" s="317"/>
      <c r="AA101" s="317"/>
      <c r="AB101" s="317"/>
      <c r="AC101" s="317"/>
      <c r="CX101" s="317"/>
    </row>
    <row r="102" spans="1:123" s="340" customFormat="1" ht="26.1" customHeight="1">
      <c r="A102" s="315"/>
      <c r="B102" s="329"/>
      <c r="C102" s="330"/>
      <c r="D102" s="699"/>
      <c r="E102" s="699"/>
      <c r="F102" s="699"/>
      <c r="G102" s="699"/>
      <c r="H102" s="699"/>
      <c r="I102" s="330"/>
      <c r="J102" s="700"/>
      <c r="K102" s="701"/>
      <c r="L102" s="702"/>
      <c r="M102" s="364"/>
      <c r="N102" s="693">
        <f t="shared" si="4"/>
        <v>0</v>
      </c>
      <c r="O102" s="693"/>
      <c r="P102" s="694"/>
      <c r="Q102" s="695"/>
      <c r="R102" s="695"/>
      <c r="S102" s="695"/>
      <c r="T102" s="695"/>
      <c r="U102" s="695"/>
      <c r="V102" s="316"/>
      <c r="W102" s="316"/>
      <c r="X102" s="316"/>
      <c r="Y102" s="317"/>
      <c r="Z102" s="317"/>
      <c r="AA102" s="317"/>
      <c r="AB102" s="318"/>
      <c r="AC102" s="318"/>
      <c r="AD102" s="339"/>
      <c r="AE102" s="339"/>
      <c r="AF102" s="339"/>
      <c r="AG102" s="339"/>
      <c r="AH102" s="339"/>
      <c r="AI102" s="339"/>
      <c r="AJ102" s="339"/>
      <c r="AK102" s="339"/>
      <c r="AL102" s="339"/>
      <c r="AM102" s="339"/>
      <c r="AN102" s="339"/>
      <c r="AO102" s="339"/>
      <c r="AP102" s="339"/>
      <c r="AQ102" s="339"/>
      <c r="AR102" s="339"/>
      <c r="AS102" s="339"/>
      <c r="AT102" s="339"/>
      <c r="AU102" s="339"/>
      <c r="AV102" s="339"/>
      <c r="AW102" s="339"/>
      <c r="AX102" s="339"/>
      <c r="AY102" s="339"/>
      <c r="AZ102" s="339"/>
      <c r="BA102" s="339"/>
      <c r="BB102" s="339"/>
      <c r="BC102" s="339"/>
      <c r="BD102" s="339"/>
      <c r="BE102" s="339"/>
      <c r="BF102" s="339"/>
      <c r="BG102" s="339"/>
      <c r="BH102" s="339"/>
      <c r="BI102" s="339"/>
      <c r="BJ102" s="339"/>
      <c r="BK102" s="339"/>
      <c r="BL102" s="339"/>
      <c r="BM102" s="339"/>
      <c r="BN102" s="339"/>
      <c r="BO102" s="339"/>
      <c r="BP102" s="339"/>
      <c r="BQ102" s="339"/>
      <c r="BR102" s="339"/>
      <c r="BS102" s="339"/>
      <c r="BT102" s="339"/>
      <c r="BU102" s="339"/>
      <c r="BV102" s="339"/>
      <c r="BW102" s="339"/>
      <c r="BX102" s="339"/>
      <c r="BY102" s="339"/>
      <c r="BZ102" s="339"/>
      <c r="CA102" s="339"/>
      <c r="CB102" s="339"/>
      <c r="CC102" s="339"/>
      <c r="CD102" s="339"/>
      <c r="CE102" s="339"/>
      <c r="CF102" s="339"/>
      <c r="CG102" s="339"/>
      <c r="CH102" s="339"/>
      <c r="CI102" s="339"/>
      <c r="CJ102" s="339"/>
      <c r="CK102" s="339"/>
      <c r="CL102" s="339"/>
      <c r="CM102" s="339"/>
      <c r="CN102" s="339"/>
      <c r="CO102" s="339"/>
      <c r="CP102" s="339"/>
      <c r="CQ102" s="339"/>
      <c r="CR102" s="339"/>
      <c r="CS102" s="339"/>
      <c r="CT102" s="339"/>
      <c r="CU102" s="339"/>
      <c r="CV102" s="339"/>
      <c r="CW102" s="339"/>
      <c r="CX102" s="339"/>
      <c r="CY102" s="339"/>
      <c r="CZ102" s="339"/>
      <c r="DA102" s="339"/>
      <c r="DB102" s="339"/>
      <c r="DC102" s="339"/>
      <c r="DD102" s="339"/>
      <c r="DE102" s="339"/>
      <c r="DF102" s="339"/>
      <c r="DG102" s="339"/>
      <c r="DH102" s="339"/>
      <c r="DI102" s="339"/>
      <c r="DJ102" s="339"/>
      <c r="DK102" s="339"/>
      <c r="DL102" s="339"/>
      <c r="DM102" s="339"/>
      <c r="DN102" s="339"/>
      <c r="DO102" s="339"/>
      <c r="DP102" s="339"/>
      <c r="DQ102" s="339"/>
      <c r="DR102" s="339"/>
      <c r="DS102" s="339"/>
    </row>
    <row r="103" spans="1:123" ht="26.1" customHeight="1">
      <c r="A103" s="324"/>
      <c r="B103" s="365"/>
      <c r="C103" s="366"/>
      <c r="D103" s="690" t="s">
        <v>52</v>
      </c>
      <c r="E103" s="690"/>
      <c r="F103" s="690"/>
      <c r="G103" s="691"/>
      <c r="H103" s="691"/>
      <c r="I103" s="366"/>
      <c r="J103" s="692"/>
      <c r="K103" s="692"/>
      <c r="L103" s="692"/>
      <c r="M103" s="367"/>
      <c r="N103" s="693">
        <f>SUM(N76:O102)</f>
        <v>0</v>
      </c>
      <c r="O103" s="693"/>
      <c r="P103" s="694"/>
      <c r="Q103" s="695"/>
      <c r="R103" s="695"/>
      <c r="S103" s="695"/>
      <c r="T103" s="695"/>
      <c r="U103" s="695"/>
      <c r="V103" s="316"/>
      <c r="W103" s="316"/>
      <c r="X103" s="316"/>
      <c r="AB103" s="336"/>
      <c r="AC103" s="336"/>
      <c r="AD103" s="336"/>
      <c r="AE103" s="336"/>
      <c r="AF103" s="336"/>
      <c r="AG103" s="336"/>
      <c r="AH103" s="336"/>
      <c r="AI103" s="336"/>
      <c r="AJ103" s="354"/>
      <c r="AK103" s="354"/>
      <c r="AL103" s="354"/>
      <c r="AM103" s="354"/>
      <c r="AN103" s="354"/>
      <c r="AO103" s="354"/>
      <c r="AP103" s="354"/>
      <c r="AQ103" s="354"/>
      <c r="AR103" s="354"/>
      <c r="AS103" s="354"/>
      <c r="AT103" s="354"/>
      <c r="AU103" s="354"/>
      <c r="AV103" s="354"/>
      <c r="AW103" s="354"/>
      <c r="AX103" s="354"/>
      <c r="AY103" s="354"/>
      <c r="AZ103" s="354"/>
      <c r="BA103" s="354"/>
      <c r="BB103" s="354"/>
      <c r="BC103" s="354"/>
      <c r="BD103" s="354"/>
      <c r="BE103" s="354"/>
      <c r="BF103" s="354"/>
      <c r="BG103" s="354"/>
      <c r="BH103" s="354"/>
      <c r="BI103" s="354"/>
      <c r="BJ103" s="354"/>
      <c r="BK103" s="354"/>
      <c r="BL103" s="354"/>
      <c r="BM103" s="354"/>
      <c r="BN103" s="354"/>
      <c r="BO103" s="354"/>
      <c r="BP103" s="354"/>
      <c r="BQ103" s="354"/>
      <c r="BR103" s="354"/>
      <c r="BS103" s="354"/>
      <c r="BT103" s="354"/>
      <c r="BU103" s="336"/>
      <c r="BV103" s="336"/>
      <c r="BW103" s="336"/>
      <c r="BX103" s="336"/>
      <c r="BY103" s="355"/>
      <c r="BZ103" s="355"/>
      <c r="CA103" s="355"/>
      <c r="CB103" s="355"/>
      <c r="CC103" s="355"/>
      <c r="CD103" s="355"/>
      <c r="CE103" s="355"/>
      <c r="CF103" s="355"/>
      <c r="CG103" s="355"/>
      <c r="CH103" s="355"/>
      <c r="CI103" s="356"/>
      <c r="CJ103" s="356"/>
      <c r="CK103" s="356"/>
      <c r="CL103" s="356"/>
      <c r="CM103" s="356"/>
      <c r="CN103" s="356"/>
      <c r="CO103" s="356"/>
      <c r="CP103" s="356"/>
      <c r="CQ103" s="356"/>
      <c r="CR103" s="356"/>
      <c r="CS103" s="357"/>
      <c r="CT103" s="357"/>
      <c r="CU103" s="357"/>
      <c r="CV103" s="357"/>
      <c r="CW103" s="357"/>
      <c r="CX103" s="357"/>
      <c r="CY103" s="357"/>
      <c r="CZ103" s="357"/>
      <c r="DA103" s="357"/>
      <c r="DB103" s="357"/>
      <c r="DC103" s="357"/>
    </row>
    <row r="104" spans="1:123" ht="26.1" customHeight="1">
      <c r="A104" s="324"/>
      <c r="B104" s="358"/>
      <c r="C104" s="359"/>
      <c r="D104" s="696"/>
      <c r="E104" s="696"/>
      <c r="F104" s="696"/>
      <c r="G104" s="696"/>
      <c r="H104" s="696"/>
      <c r="I104" s="359"/>
      <c r="J104" s="697"/>
      <c r="K104" s="697"/>
      <c r="L104" s="697"/>
      <c r="M104" s="368"/>
      <c r="N104" s="698"/>
      <c r="O104" s="698"/>
      <c r="P104" s="694"/>
      <c r="Q104" s="695"/>
      <c r="R104" s="695"/>
      <c r="S104" s="695"/>
      <c r="T104" s="695"/>
      <c r="U104" s="695"/>
      <c r="V104" s="316"/>
      <c r="W104" s="316"/>
      <c r="X104" s="316"/>
      <c r="AB104" s="336"/>
      <c r="AC104" s="336"/>
      <c r="AD104" s="336"/>
      <c r="AE104" s="336"/>
      <c r="AF104" s="336"/>
      <c r="AG104" s="336"/>
      <c r="AH104" s="336"/>
      <c r="AI104" s="336"/>
      <c r="AJ104" s="354"/>
      <c r="AK104" s="354"/>
      <c r="AL104" s="354"/>
      <c r="AM104" s="354"/>
      <c r="AN104" s="354"/>
      <c r="AO104" s="354"/>
      <c r="AP104" s="354"/>
      <c r="AQ104" s="354"/>
      <c r="AR104" s="354"/>
      <c r="AS104" s="354"/>
      <c r="AT104" s="354"/>
      <c r="AU104" s="354"/>
      <c r="AV104" s="354"/>
      <c r="AW104" s="354"/>
      <c r="AX104" s="354"/>
      <c r="AY104" s="354"/>
      <c r="AZ104" s="354"/>
      <c r="BA104" s="354"/>
      <c r="BB104" s="354"/>
      <c r="BC104" s="354"/>
      <c r="BD104" s="354"/>
      <c r="BE104" s="354"/>
      <c r="BF104" s="354"/>
      <c r="BG104" s="354"/>
      <c r="BH104" s="354"/>
      <c r="BI104" s="354"/>
      <c r="BJ104" s="354"/>
      <c r="BK104" s="354"/>
      <c r="BL104" s="354"/>
      <c r="BM104" s="354"/>
      <c r="BN104" s="354"/>
      <c r="BO104" s="354"/>
      <c r="BP104" s="354"/>
      <c r="BQ104" s="354"/>
      <c r="BR104" s="354"/>
      <c r="BS104" s="354"/>
      <c r="BT104" s="354"/>
      <c r="BU104" s="336"/>
      <c r="BV104" s="336"/>
      <c r="BW104" s="336"/>
      <c r="BX104" s="336"/>
      <c r="BY104" s="355"/>
      <c r="BZ104" s="355"/>
      <c r="CA104" s="355"/>
      <c r="CB104" s="355"/>
      <c r="CC104" s="355"/>
      <c r="CD104" s="355"/>
      <c r="CE104" s="355"/>
      <c r="CF104" s="355"/>
      <c r="CG104" s="355"/>
      <c r="CH104" s="355"/>
      <c r="CI104" s="356"/>
      <c r="CJ104" s="356"/>
      <c r="CK104" s="356"/>
      <c r="CL104" s="356"/>
      <c r="CM104" s="356"/>
      <c r="CN104" s="356"/>
      <c r="CO104" s="356"/>
      <c r="CP104" s="356"/>
      <c r="CQ104" s="356"/>
      <c r="CR104" s="356"/>
      <c r="CS104" s="357"/>
      <c r="CT104" s="357"/>
      <c r="CU104" s="357"/>
      <c r="CV104" s="357"/>
      <c r="CW104" s="357"/>
      <c r="CX104" s="357"/>
      <c r="CY104" s="357"/>
      <c r="CZ104" s="357"/>
      <c r="DA104" s="357"/>
      <c r="DB104" s="357"/>
      <c r="DC104" s="357"/>
    </row>
    <row r="105" spans="1:123" ht="26.1" customHeight="1">
      <c r="A105" s="324"/>
      <c r="B105" s="324"/>
      <c r="C105" s="324"/>
      <c r="D105" s="684"/>
      <c r="E105" s="684"/>
      <c r="F105" s="684"/>
      <c r="G105" s="685"/>
      <c r="H105" s="685"/>
      <c r="I105" s="361"/>
      <c r="J105" s="686"/>
      <c r="K105" s="686"/>
      <c r="L105" s="686"/>
      <c r="M105" s="362"/>
      <c r="N105" s="687"/>
      <c r="O105" s="687"/>
      <c r="P105" s="688" t="s">
        <v>282</v>
      </c>
      <c r="Q105" s="688"/>
      <c r="R105" s="689">
        <v>3</v>
      </c>
      <c r="S105" s="689"/>
      <c r="T105" s="689"/>
      <c r="U105" s="363"/>
      <c r="V105" s="316"/>
      <c r="W105" s="316"/>
      <c r="X105" s="316"/>
      <c r="AB105" s="336"/>
      <c r="AC105" s="336"/>
      <c r="AD105" s="336"/>
      <c r="AE105" s="336"/>
      <c r="AF105" s="336"/>
      <c r="AG105" s="336"/>
      <c r="AH105" s="336"/>
      <c r="AI105" s="336"/>
      <c r="AJ105" s="354"/>
      <c r="AK105" s="354"/>
      <c r="AL105" s="354"/>
      <c r="AM105" s="354"/>
      <c r="AN105" s="354"/>
      <c r="AO105" s="354"/>
      <c r="AP105" s="354"/>
      <c r="AQ105" s="354"/>
      <c r="AR105" s="354"/>
      <c r="AS105" s="354"/>
      <c r="AT105" s="354"/>
      <c r="AU105" s="354"/>
      <c r="AV105" s="354"/>
      <c r="AW105" s="354"/>
      <c r="AX105" s="354"/>
      <c r="AY105" s="354"/>
      <c r="AZ105" s="354"/>
      <c r="BA105" s="354"/>
      <c r="BB105" s="354"/>
      <c r="BC105" s="354"/>
      <c r="BD105" s="354"/>
      <c r="BE105" s="354"/>
      <c r="BF105" s="354"/>
      <c r="BG105" s="354"/>
      <c r="BH105" s="354"/>
      <c r="BI105" s="354"/>
      <c r="BJ105" s="354"/>
      <c r="BK105" s="354"/>
      <c r="BL105" s="354"/>
      <c r="BM105" s="354"/>
      <c r="BN105" s="354"/>
      <c r="BO105" s="354"/>
      <c r="BP105" s="354"/>
      <c r="BQ105" s="354"/>
      <c r="BR105" s="354"/>
      <c r="BS105" s="354"/>
      <c r="BT105" s="354"/>
      <c r="BU105" s="354"/>
      <c r="BV105" s="354"/>
      <c r="BW105" s="354"/>
      <c r="BX105" s="354"/>
      <c r="BY105" s="355"/>
      <c r="BZ105" s="355"/>
      <c r="CA105" s="355"/>
      <c r="CB105" s="355"/>
      <c r="CC105" s="355"/>
      <c r="CD105" s="355"/>
      <c r="CE105" s="355"/>
      <c r="CF105" s="355"/>
      <c r="CG105" s="355"/>
      <c r="CH105" s="355"/>
      <c r="CI105" s="356"/>
      <c r="CJ105" s="356"/>
      <c r="CK105" s="356"/>
      <c r="CL105" s="356"/>
      <c r="CM105" s="356"/>
      <c r="CN105" s="356"/>
      <c r="CO105" s="356"/>
      <c r="CP105" s="356"/>
      <c r="CQ105" s="356"/>
      <c r="CR105" s="356"/>
      <c r="CS105" s="357"/>
      <c r="CT105" s="357"/>
      <c r="CU105" s="357"/>
      <c r="CV105" s="357"/>
      <c r="CW105" s="357"/>
      <c r="CX105" s="357"/>
      <c r="CY105" s="357"/>
      <c r="CZ105" s="357"/>
      <c r="DA105" s="357"/>
      <c r="DB105" s="357"/>
      <c r="DC105" s="357"/>
    </row>
    <row r="106" spans="1:123" ht="21.75" customHeight="1">
      <c r="A106" s="314"/>
      <c r="B106" s="314"/>
      <c r="C106" s="314"/>
      <c r="D106" s="314"/>
      <c r="E106" s="314"/>
      <c r="F106" s="314"/>
      <c r="G106" s="314"/>
      <c r="H106" s="314"/>
      <c r="I106" s="314"/>
      <c r="J106" s="314"/>
      <c r="K106" s="314"/>
      <c r="L106" s="314"/>
      <c r="M106" s="314"/>
      <c r="N106" s="706">
        <v>0</v>
      </c>
      <c r="O106" s="706"/>
      <c r="P106" s="706"/>
      <c r="Q106" s="706"/>
      <c r="R106" s="706"/>
      <c r="S106" s="706"/>
      <c r="T106" s="706"/>
      <c r="U106" s="315"/>
      <c r="V106" s="316"/>
      <c r="W106" s="316"/>
      <c r="X106" s="316"/>
      <c r="CW106" s="318"/>
      <c r="CX106" s="318"/>
      <c r="CY106" s="318"/>
      <c r="CZ106" s="318"/>
      <c r="DD106" s="318"/>
      <c r="DE106" s="318"/>
      <c r="DF106" s="318"/>
      <c r="DG106" s="318"/>
      <c r="DK106" s="318"/>
      <c r="DL106" s="318"/>
      <c r="DM106" s="318"/>
      <c r="DN106" s="318"/>
      <c r="DO106" s="318"/>
      <c r="DP106" s="318"/>
      <c r="DQ106" s="318"/>
      <c r="DR106" s="318"/>
      <c r="DS106" s="318"/>
    </row>
    <row r="107" spans="1:123" ht="20.25" customHeight="1">
      <c r="A107" s="707" t="s">
        <v>269</v>
      </c>
      <c r="B107" s="707"/>
      <c r="C107" s="707"/>
      <c r="D107" s="707"/>
      <c r="E107" s="707"/>
      <c r="F107" s="707"/>
      <c r="G107" s="707"/>
      <c r="H107" s="707"/>
      <c r="I107" s="707"/>
      <c r="J107" s="707"/>
      <c r="K107" s="707"/>
      <c r="L107" s="707"/>
      <c r="M107" s="707"/>
      <c r="N107" s="707"/>
      <c r="O107" s="707"/>
      <c r="P107" s="707"/>
      <c r="Q107" s="707"/>
      <c r="R107" s="707"/>
      <c r="S107" s="707"/>
      <c r="T107" s="707"/>
      <c r="U107" s="707"/>
      <c r="V107" s="319"/>
      <c r="W107" s="319"/>
      <c r="X107" s="319"/>
      <c r="Y107" s="320"/>
      <c r="Z107" s="320"/>
      <c r="AA107" s="320"/>
      <c r="AB107" s="320"/>
      <c r="AC107" s="320"/>
      <c r="AD107" s="320"/>
      <c r="AE107" s="320"/>
      <c r="AF107" s="320"/>
      <c r="AG107" s="320"/>
      <c r="AH107" s="320"/>
      <c r="AI107" s="320"/>
      <c r="AJ107" s="320"/>
      <c r="AK107" s="320"/>
      <c r="AL107" s="320"/>
      <c r="AM107" s="320"/>
      <c r="AN107" s="320"/>
      <c r="AO107" s="320"/>
      <c r="AP107" s="320"/>
      <c r="AQ107" s="320"/>
      <c r="AR107" s="320"/>
      <c r="AS107" s="320"/>
      <c r="AT107" s="320"/>
      <c r="AU107" s="320"/>
      <c r="AV107" s="320"/>
      <c r="AW107" s="320"/>
      <c r="AX107" s="320"/>
      <c r="AY107" s="320"/>
      <c r="AZ107" s="320"/>
      <c r="BA107" s="320"/>
      <c r="BB107" s="320"/>
      <c r="BC107" s="320"/>
      <c r="BD107" s="320"/>
      <c r="BE107" s="320"/>
      <c r="BF107" s="320"/>
      <c r="BG107" s="320"/>
      <c r="BH107" s="320"/>
      <c r="BI107" s="320"/>
      <c r="BJ107" s="320"/>
      <c r="BK107" s="320"/>
      <c r="BL107" s="320"/>
      <c r="BM107" s="320"/>
      <c r="BN107" s="320"/>
      <c r="BO107" s="320"/>
      <c r="BP107" s="320"/>
      <c r="BQ107" s="320"/>
      <c r="BR107" s="320"/>
      <c r="BS107" s="320"/>
      <c r="BT107" s="320"/>
      <c r="BU107" s="320"/>
      <c r="BV107" s="320"/>
      <c r="BW107" s="320"/>
      <c r="BX107" s="320"/>
      <c r="BY107" s="320"/>
      <c r="BZ107" s="320"/>
      <c r="CA107" s="320"/>
      <c r="CB107" s="320"/>
      <c r="CC107" s="320"/>
      <c r="CD107" s="320"/>
      <c r="CE107" s="320"/>
      <c r="CF107" s="320"/>
      <c r="CG107" s="320"/>
      <c r="CH107" s="320"/>
      <c r="CI107" s="320"/>
      <c r="CJ107" s="320"/>
      <c r="CK107" s="320"/>
      <c r="CL107" s="320"/>
      <c r="CM107" s="320"/>
      <c r="CN107" s="320"/>
      <c r="CO107" s="320"/>
      <c r="CP107" s="320"/>
      <c r="CQ107" s="320"/>
      <c r="CR107" s="320"/>
      <c r="CS107" s="320"/>
      <c r="CT107" s="320"/>
      <c r="CU107" s="320"/>
      <c r="CV107" s="320"/>
      <c r="CW107" s="320"/>
      <c r="CX107" s="320"/>
      <c r="CY107" s="320"/>
      <c r="CZ107" s="320"/>
      <c r="DA107" s="320"/>
      <c r="DB107" s="320"/>
      <c r="DC107" s="320"/>
      <c r="DD107" s="320"/>
      <c r="DE107" s="320"/>
      <c r="DF107" s="320"/>
      <c r="DG107" s="320"/>
      <c r="DH107" s="320"/>
      <c r="DI107" s="320"/>
      <c r="DJ107" s="320"/>
      <c r="DK107" s="320"/>
      <c r="DL107" s="320"/>
      <c r="DM107" s="320"/>
      <c r="DN107" s="320"/>
      <c r="DO107" s="320"/>
      <c r="DP107" s="320"/>
      <c r="DQ107" s="320"/>
      <c r="DR107" s="320"/>
      <c r="DS107" s="320"/>
    </row>
    <row r="108" spans="1:123" ht="24.75" customHeight="1">
      <c r="A108" s="314"/>
      <c r="B108" s="314"/>
      <c r="C108" s="708" t="str">
        <f>+C3</f>
        <v>工事名</v>
      </c>
      <c r="D108" s="708"/>
      <c r="E108" s="314"/>
      <c r="F108" s="709">
        <f>+F3</f>
        <v>0</v>
      </c>
      <c r="G108" s="709"/>
      <c r="H108" s="314"/>
      <c r="I108" s="314"/>
      <c r="J108" s="314"/>
      <c r="K108" s="314" t="s">
        <v>270</v>
      </c>
      <c r="L108" s="314"/>
      <c r="M108" s="710">
        <f>+M3</f>
        <v>0</v>
      </c>
      <c r="N108" s="710"/>
      <c r="O108" s="710"/>
      <c r="P108" s="710"/>
      <c r="Q108" s="710"/>
      <c r="R108" s="710"/>
      <c r="S108" s="314"/>
      <c r="T108" s="314"/>
      <c r="U108" s="314"/>
      <c r="V108" s="316"/>
      <c r="W108" s="316"/>
      <c r="X108" s="316"/>
    </row>
    <row r="109" spans="1:123" ht="13.5" customHeight="1">
      <c r="A109" s="314"/>
      <c r="B109" s="314"/>
      <c r="C109" s="314"/>
      <c r="D109" s="314"/>
      <c r="E109" s="314"/>
      <c r="F109" s="314"/>
      <c r="G109" s="314"/>
      <c r="H109" s="314"/>
      <c r="I109" s="314"/>
      <c r="J109" s="314"/>
      <c r="K109" s="315"/>
      <c r="L109" s="315"/>
      <c r="M109" s="315"/>
      <c r="N109" s="323"/>
      <c r="O109" s="323"/>
      <c r="P109" s="324"/>
      <c r="Q109" s="324"/>
      <c r="R109" s="324"/>
      <c r="S109" s="325"/>
      <c r="T109" s="325"/>
      <c r="U109" s="325"/>
      <c r="V109" s="316"/>
      <c r="W109" s="316"/>
      <c r="X109" s="316"/>
      <c r="DJ109" s="318"/>
      <c r="DK109" s="318"/>
      <c r="DL109" s="318"/>
      <c r="DM109" s="318"/>
      <c r="DN109" s="318"/>
      <c r="DO109" s="318"/>
      <c r="DP109" s="318"/>
      <c r="DQ109" s="318"/>
      <c r="DR109" s="318"/>
      <c r="DS109" s="318"/>
    </row>
    <row r="110" spans="1:123" ht="19.5" customHeight="1">
      <c r="A110" s="314"/>
      <c r="B110" s="711" t="s">
        <v>271</v>
      </c>
      <c r="C110" s="712"/>
      <c r="D110" s="712" t="s">
        <v>272</v>
      </c>
      <c r="E110" s="712"/>
      <c r="F110" s="712"/>
      <c r="G110" s="712" t="s">
        <v>273</v>
      </c>
      <c r="H110" s="712"/>
      <c r="I110" s="326" t="s">
        <v>274</v>
      </c>
      <c r="J110" s="712" t="s">
        <v>275</v>
      </c>
      <c r="K110" s="712"/>
      <c r="L110" s="712"/>
      <c r="M110" s="326" t="s">
        <v>276</v>
      </c>
      <c r="N110" s="712" t="s">
        <v>7</v>
      </c>
      <c r="O110" s="712"/>
      <c r="P110" s="703" t="s">
        <v>351</v>
      </c>
      <c r="Q110" s="704"/>
      <c r="R110" s="704"/>
      <c r="S110" s="704"/>
      <c r="T110" s="704"/>
      <c r="U110" s="705"/>
      <c r="V110" s="316"/>
      <c r="W110" s="316"/>
      <c r="X110" s="316"/>
      <c r="CK110" s="318"/>
      <c r="CL110" s="318"/>
      <c r="CM110" s="318"/>
      <c r="CN110" s="327"/>
      <c r="CO110" s="327"/>
      <c r="CP110" s="327"/>
      <c r="CQ110" s="327"/>
      <c r="CR110" s="327"/>
      <c r="CS110" s="327"/>
      <c r="CT110" s="327"/>
      <c r="CU110" s="327"/>
      <c r="CV110" s="327"/>
      <c r="CW110" s="327"/>
      <c r="CX110" s="327"/>
      <c r="CY110" s="327"/>
      <c r="CZ110" s="327"/>
      <c r="DA110" s="327"/>
      <c r="DB110" s="327"/>
      <c r="DC110" s="327"/>
      <c r="DD110" s="327"/>
      <c r="DE110" s="327"/>
      <c r="DF110" s="327"/>
      <c r="DG110" s="327"/>
      <c r="DH110" s="327"/>
      <c r="DI110" s="327"/>
      <c r="DJ110" s="327"/>
      <c r="DK110" s="327"/>
    </row>
    <row r="111" spans="1:123" ht="26.1" customHeight="1">
      <c r="A111" s="328"/>
      <c r="B111" s="329"/>
      <c r="C111" s="330"/>
      <c r="D111" s="699"/>
      <c r="E111" s="699"/>
      <c r="F111" s="699"/>
      <c r="G111" s="699"/>
      <c r="H111" s="699"/>
      <c r="I111" s="330"/>
      <c r="J111" s="700"/>
      <c r="K111" s="701"/>
      <c r="L111" s="702"/>
      <c r="M111" s="364"/>
      <c r="N111" s="693">
        <f t="shared" ref="N111:N137" si="5">ROUND(J111*M111,0)</f>
        <v>0</v>
      </c>
      <c r="O111" s="693"/>
      <c r="P111" s="694"/>
      <c r="Q111" s="695"/>
      <c r="R111" s="695"/>
      <c r="S111" s="695"/>
      <c r="T111" s="695"/>
      <c r="U111" s="695"/>
      <c r="V111" s="331"/>
      <c r="W111" s="331"/>
      <c r="X111" s="331"/>
      <c r="Y111" s="332"/>
      <c r="Z111" s="332"/>
      <c r="AA111" s="332"/>
      <c r="AB111" s="332"/>
      <c r="AC111" s="332"/>
      <c r="AD111" s="332"/>
      <c r="AE111" s="332"/>
      <c r="CK111" s="318"/>
      <c r="CL111" s="318"/>
      <c r="CM111" s="318"/>
      <c r="CN111" s="327"/>
      <c r="CO111" s="327"/>
      <c r="CP111" s="327"/>
      <c r="CQ111" s="327"/>
      <c r="CR111" s="327"/>
      <c r="CS111" s="327"/>
      <c r="CT111" s="327"/>
      <c r="CU111" s="327"/>
      <c r="CV111" s="327"/>
      <c r="CW111" s="327"/>
      <c r="CX111" s="327"/>
      <c r="CY111" s="327"/>
      <c r="CZ111" s="327"/>
      <c r="DA111" s="327"/>
      <c r="DB111" s="327"/>
      <c r="DC111" s="327"/>
      <c r="DD111" s="327"/>
      <c r="DE111" s="327"/>
      <c r="DF111" s="327"/>
      <c r="DG111" s="327"/>
      <c r="DH111" s="327"/>
      <c r="DI111" s="327"/>
      <c r="DJ111" s="327"/>
      <c r="DK111" s="327"/>
    </row>
    <row r="112" spans="1:123" ht="26.1" customHeight="1">
      <c r="A112" s="328"/>
      <c r="B112" s="329"/>
      <c r="C112" s="330"/>
      <c r="D112" s="699"/>
      <c r="E112" s="699"/>
      <c r="F112" s="699"/>
      <c r="G112" s="699"/>
      <c r="H112" s="699"/>
      <c r="I112" s="330"/>
      <c r="J112" s="700"/>
      <c r="K112" s="701"/>
      <c r="L112" s="702"/>
      <c r="M112" s="364"/>
      <c r="N112" s="693">
        <f t="shared" si="5"/>
        <v>0</v>
      </c>
      <c r="O112" s="693"/>
      <c r="P112" s="694"/>
      <c r="Q112" s="695"/>
      <c r="R112" s="695"/>
      <c r="S112" s="695"/>
      <c r="T112" s="695"/>
      <c r="U112" s="695"/>
      <c r="V112" s="331"/>
      <c r="W112" s="331"/>
      <c r="X112" s="331"/>
      <c r="Y112" s="332"/>
      <c r="Z112" s="332"/>
      <c r="AA112" s="332"/>
      <c r="AB112" s="332"/>
      <c r="AC112" s="332"/>
      <c r="AD112" s="332"/>
      <c r="AE112" s="332"/>
      <c r="CG112" s="318"/>
      <c r="CH112" s="318"/>
      <c r="CI112" s="318"/>
      <c r="CJ112" s="318"/>
      <c r="CK112" s="318"/>
      <c r="CL112" s="318"/>
      <c r="CM112" s="318"/>
      <c r="CN112" s="318"/>
      <c r="CO112" s="318"/>
      <c r="CP112" s="318"/>
      <c r="CQ112" s="318"/>
      <c r="CR112" s="318"/>
      <c r="CS112" s="318"/>
      <c r="CT112" s="318"/>
      <c r="CU112" s="318"/>
      <c r="CV112" s="318"/>
      <c r="CW112" s="318"/>
      <c r="CX112" s="318"/>
      <c r="CY112" s="318"/>
      <c r="CZ112" s="318"/>
      <c r="DA112" s="318"/>
      <c r="DB112" s="318"/>
      <c r="DC112" s="318"/>
      <c r="DD112" s="318"/>
      <c r="DE112" s="318"/>
      <c r="DF112" s="318"/>
    </row>
    <row r="113" spans="1:123" ht="26.1" customHeight="1">
      <c r="A113" s="328"/>
      <c r="B113" s="329"/>
      <c r="C113" s="330"/>
      <c r="D113" s="699"/>
      <c r="E113" s="699"/>
      <c r="F113" s="699"/>
      <c r="G113" s="699"/>
      <c r="H113" s="699"/>
      <c r="I113" s="330"/>
      <c r="J113" s="700"/>
      <c r="K113" s="701"/>
      <c r="L113" s="702"/>
      <c r="M113" s="364"/>
      <c r="N113" s="693">
        <f t="shared" si="5"/>
        <v>0</v>
      </c>
      <c r="O113" s="693"/>
      <c r="P113" s="694"/>
      <c r="Q113" s="695"/>
      <c r="R113" s="695"/>
      <c r="S113" s="695"/>
      <c r="T113" s="695"/>
      <c r="U113" s="695"/>
      <c r="V113" s="331"/>
      <c r="W113" s="331"/>
      <c r="X113" s="331"/>
      <c r="Y113" s="332"/>
      <c r="Z113" s="332"/>
      <c r="AA113" s="332"/>
      <c r="AB113" s="332"/>
      <c r="AC113" s="332"/>
      <c r="AD113" s="332"/>
      <c r="AE113" s="332"/>
      <c r="CI113" s="333"/>
      <c r="CJ113" s="333"/>
      <c r="CK113" s="334"/>
      <c r="CL113" s="334"/>
      <c r="CM113" s="334"/>
      <c r="CN113" s="334"/>
      <c r="CO113" s="334"/>
      <c r="CP113" s="335"/>
      <c r="CQ113" s="335"/>
      <c r="CR113" s="335"/>
      <c r="CS113" s="335"/>
      <c r="CT113" s="335"/>
      <c r="CU113" s="333"/>
      <c r="CV113" s="333"/>
      <c r="CW113" s="333"/>
      <c r="CX113" s="333"/>
      <c r="CY113" s="333"/>
      <c r="CZ113" s="333"/>
      <c r="DA113" s="333"/>
      <c r="DB113" s="333"/>
      <c r="DC113" s="333"/>
      <c r="DD113" s="333"/>
      <c r="DE113" s="333"/>
      <c r="DF113" s="333"/>
      <c r="DG113" s="333"/>
      <c r="DH113" s="333"/>
      <c r="DI113" s="333"/>
      <c r="DJ113" s="333"/>
      <c r="DK113" s="333"/>
      <c r="DL113" s="333"/>
      <c r="DM113" s="333"/>
      <c r="DN113" s="333"/>
      <c r="DO113" s="333"/>
      <c r="DP113" s="333"/>
      <c r="DQ113" s="333"/>
      <c r="DR113" s="333"/>
      <c r="DS113" s="333"/>
    </row>
    <row r="114" spans="1:123" ht="26.1" customHeight="1">
      <c r="A114" s="328"/>
      <c r="B114" s="329"/>
      <c r="C114" s="330"/>
      <c r="D114" s="699"/>
      <c r="E114" s="699"/>
      <c r="F114" s="699"/>
      <c r="G114" s="699"/>
      <c r="H114" s="699"/>
      <c r="I114" s="330"/>
      <c r="J114" s="700"/>
      <c r="K114" s="701"/>
      <c r="L114" s="702"/>
      <c r="M114" s="364"/>
      <c r="N114" s="693">
        <f t="shared" si="5"/>
        <v>0</v>
      </c>
      <c r="O114" s="693"/>
      <c r="P114" s="694"/>
      <c r="Q114" s="695"/>
      <c r="R114" s="695"/>
      <c r="S114" s="695"/>
      <c r="T114" s="695"/>
      <c r="U114" s="695"/>
      <c r="V114" s="331"/>
      <c r="W114" s="331"/>
      <c r="X114" s="331"/>
      <c r="Y114" s="332"/>
      <c r="Z114" s="332"/>
      <c r="AA114" s="332"/>
      <c r="AB114" s="332"/>
      <c r="AC114" s="332"/>
      <c r="AD114" s="332"/>
      <c r="AE114" s="332"/>
    </row>
    <row r="115" spans="1:123" ht="26.1" customHeight="1">
      <c r="A115" s="328"/>
      <c r="B115" s="329"/>
      <c r="C115" s="330"/>
      <c r="D115" s="699"/>
      <c r="E115" s="699"/>
      <c r="F115" s="699"/>
      <c r="G115" s="699"/>
      <c r="H115" s="699"/>
      <c r="I115" s="330"/>
      <c r="J115" s="700"/>
      <c r="K115" s="701"/>
      <c r="L115" s="702"/>
      <c r="M115" s="364"/>
      <c r="N115" s="693">
        <f t="shared" si="5"/>
        <v>0</v>
      </c>
      <c r="O115" s="693"/>
      <c r="P115" s="694"/>
      <c r="Q115" s="695"/>
      <c r="R115" s="695"/>
      <c r="S115" s="695"/>
      <c r="T115" s="695"/>
      <c r="U115" s="695"/>
      <c r="V115" s="331"/>
      <c r="W115" s="331"/>
      <c r="X115" s="331"/>
      <c r="Y115" s="332"/>
      <c r="Z115" s="332"/>
      <c r="AA115" s="332"/>
      <c r="AB115" s="332"/>
      <c r="AC115" s="332"/>
      <c r="AD115" s="332"/>
      <c r="AE115" s="332"/>
      <c r="CI115" s="336"/>
      <c r="CJ115" s="336"/>
      <c r="CK115" s="336"/>
      <c r="CL115" s="336"/>
      <c r="CM115" s="336"/>
      <c r="CN115" s="336"/>
      <c r="CO115" s="336"/>
      <c r="CP115" s="336"/>
      <c r="CQ115" s="336"/>
      <c r="CR115" s="336"/>
      <c r="CS115" s="336"/>
      <c r="CT115" s="336"/>
      <c r="CU115" s="336"/>
      <c r="CV115" s="336"/>
      <c r="CW115" s="336"/>
      <c r="CX115" s="336"/>
      <c r="CY115" s="336"/>
      <c r="CZ115" s="336"/>
      <c r="DA115" s="336"/>
      <c r="DB115" s="336"/>
      <c r="DC115" s="336"/>
      <c r="DD115" s="336"/>
      <c r="DE115" s="336"/>
      <c r="DF115" s="336"/>
      <c r="DG115" s="336"/>
      <c r="DH115" s="336"/>
      <c r="DI115" s="336"/>
      <c r="DJ115" s="336"/>
      <c r="DK115" s="336"/>
      <c r="DL115" s="336"/>
      <c r="DM115" s="336"/>
      <c r="DN115" s="336"/>
      <c r="DO115" s="336"/>
      <c r="DP115" s="336"/>
      <c r="DQ115" s="336"/>
      <c r="DR115" s="336"/>
      <c r="DS115" s="336"/>
    </row>
    <row r="116" spans="1:123" ht="26.1" customHeight="1">
      <c r="A116" s="314"/>
      <c r="B116" s="329"/>
      <c r="C116" s="330"/>
      <c r="D116" s="699"/>
      <c r="E116" s="699"/>
      <c r="F116" s="699"/>
      <c r="G116" s="699"/>
      <c r="H116" s="699"/>
      <c r="I116" s="330"/>
      <c r="J116" s="700"/>
      <c r="K116" s="701"/>
      <c r="L116" s="702"/>
      <c r="M116" s="364"/>
      <c r="N116" s="693">
        <f t="shared" si="5"/>
        <v>0</v>
      </c>
      <c r="O116" s="693"/>
      <c r="P116" s="694"/>
      <c r="Q116" s="695"/>
      <c r="R116" s="695"/>
      <c r="S116" s="695"/>
      <c r="T116" s="695"/>
      <c r="U116" s="695"/>
      <c r="V116" s="316"/>
      <c r="W116" s="316"/>
      <c r="X116" s="316"/>
      <c r="CI116" s="338"/>
      <c r="CJ116" s="338"/>
      <c r="CK116" s="338"/>
      <c r="CL116" s="338"/>
      <c r="CM116" s="338"/>
      <c r="CN116" s="338"/>
      <c r="CO116" s="338"/>
      <c r="CP116" s="338"/>
      <c r="CQ116" s="338"/>
      <c r="CR116" s="338"/>
      <c r="CS116" s="338"/>
      <c r="CT116" s="338"/>
      <c r="CU116" s="338"/>
      <c r="CV116" s="338"/>
      <c r="CW116" s="338"/>
      <c r="CX116" s="338"/>
      <c r="CY116" s="338"/>
      <c r="CZ116" s="338"/>
      <c r="DA116" s="338"/>
      <c r="DB116" s="338"/>
      <c r="DC116" s="338"/>
      <c r="DD116" s="338"/>
      <c r="DE116" s="338"/>
      <c r="DF116" s="338"/>
      <c r="DG116" s="338"/>
      <c r="DH116" s="338"/>
      <c r="DI116" s="338"/>
      <c r="DJ116" s="338"/>
      <c r="DK116" s="338"/>
      <c r="DL116" s="338"/>
      <c r="DM116" s="338"/>
      <c r="DN116" s="338"/>
      <c r="DO116" s="338"/>
      <c r="DP116" s="338"/>
      <c r="DQ116" s="338"/>
      <c r="DR116" s="338"/>
      <c r="DS116" s="338"/>
    </row>
    <row r="117" spans="1:123" ht="26.1" customHeight="1">
      <c r="A117" s="314"/>
      <c r="B117" s="329"/>
      <c r="C117" s="330"/>
      <c r="D117" s="699"/>
      <c r="E117" s="699"/>
      <c r="F117" s="699"/>
      <c r="G117" s="699"/>
      <c r="H117" s="699"/>
      <c r="I117" s="330"/>
      <c r="J117" s="700"/>
      <c r="K117" s="701"/>
      <c r="L117" s="702"/>
      <c r="M117" s="364"/>
      <c r="N117" s="693">
        <f t="shared" si="5"/>
        <v>0</v>
      </c>
      <c r="O117" s="693"/>
      <c r="P117" s="694"/>
      <c r="Q117" s="695"/>
      <c r="R117" s="695"/>
      <c r="S117" s="695"/>
      <c r="T117" s="695"/>
      <c r="U117" s="695"/>
      <c r="V117" s="316"/>
      <c r="W117" s="316"/>
      <c r="X117" s="316"/>
    </row>
    <row r="118" spans="1:123" ht="26.1" customHeight="1">
      <c r="A118" s="314"/>
      <c r="B118" s="329"/>
      <c r="C118" s="330"/>
      <c r="D118" s="699"/>
      <c r="E118" s="699"/>
      <c r="F118" s="699"/>
      <c r="G118" s="699"/>
      <c r="H118" s="699"/>
      <c r="I118" s="330"/>
      <c r="J118" s="700"/>
      <c r="K118" s="701"/>
      <c r="L118" s="702"/>
      <c r="M118" s="364"/>
      <c r="N118" s="693">
        <f t="shared" si="5"/>
        <v>0</v>
      </c>
      <c r="O118" s="693"/>
      <c r="P118" s="694"/>
      <c r="Q118" s="695"/>
      <c r="R118" s="695"/>
      <c r="S118" s="695"/>
      <c r="T118" s="695"/>
      <c r="U118" s="695"/>
      <c r="V118" s="316"/>
      <c r="W118" s="316"/>
      <c r="X118" s="316"/>
    </row>
    <row r="119" spans="1:123" ht="26.1" customHeight="1">
      <c r="A119" s="314"/>
      <c r="B119" s="329"/>
      <c r="C119" s="330"/>
      <c r="D119" s="699"/>
      <c r="E119" s="699"/>
      <c r="F119" s="699"/>
      <c r="G119" s="699"/>
      <c r="H119" s="699"/>
      <c r="I119" s="330"/>
      <c r="J119" s="700"/>
      <c r="K119" s="701"/>
      <c r="L119" s="702"/>
      <c r="M119" s="364"/>
      <c r="N119" s="693">
        <f t="shared" si="5"/>
        <v>0</v>
      </c>
      <c r="O119" s="693"/>
      <c r="P119" s="694"/>
      <c r="Q119" s="695"/>
      <c r="R119" s="695"/>
      <c r="S119" s="695"/>
      <c r="T119" s="695"/>
      <c r="U119" s="695"/>
      <c r="V119" s="316"/>
      <c r="W119" s="316"/>
      <c r="X119" s="316"/>
    </row>
    <row r="120" spans="1:123" ht="26.1" customHeight="1">
      <c r="A120" s="314"/>
      <c r="B120" s="329"/>
      <c r="C120" s="330"/>
      <c r="D120" s="699"/>
      <c r="E120" s="699"/>
      <c r="F120" s="699"/>
      <c r="G120" s="699"/>
      <c r="H120" s="699"/>
      <c r="I120" s="330"/>
      <c r="J120" s="700"/>
      <c r="K120" s="701"/>
      <c r="L120" s="702"/>
      <c r="M120" s="364"/>
      <c r="N120" s="693">
        <f t="shared" si="5"/>
        <v>0</v>
      </c>
      <c r="O120" s="693"/>
      <c r="P120" s="694"/>
      <c r="Q120" s="695"/>
      <c r="R120" s="695"/>
      <c r="S120" s="695"/>
      <c r="T120" s="695"/>
      <c r="U120" s="695"/>
      <c r="V120" s="316"/>
      <c r="W120" s="316"/>
      <c r="X120" s="316"/>
      <c r="BR120" s="339"/>
      <c r="BS120" s="339"/>
      <c r="BT120" s="339"/>
      <c r="BU120" s="339"/>
      <c r="BV120" s="339"/>
      <c r="BW120" s="339"/>
      <c r="BX120" s="339"/>
      <c r="BY120" s="339"/>
      <c r="BZ120" s="339"/>
      <c r="CA120" s="339"/>
      <c r="CB120" s="327"/>
      <c r="CC120" s="327"/>
      <c r="CD120" s="327"/>
      <c r="CE120" s="327"/>
      <c r="CF120" s="327"/>
      <c r="CG120" s="327"/>
      <c r="CH120" s="327"/>
      <c r="CI120" s="327"/>
      <c r="CJ120" s="327"/>
      <c r="CK120" s="327"/>
      <c r="CL120" s="327"/>
      <c r="CM120" s="327"/>
      <c r="CS120" s="334"/>
      <c r="CT120" s="334"/>
      <c r="CU120" s="334"/>
      <c r="CV120" s="334"/>
      <c r="CW120" s="334"/>
      <c r="CX120" s="334"/>
      <c r="CY120" s="334"/>
      <c r="CZ120" s="334"/>
      <c r="DA120" s="334"/>
      <c r="DB120" s="334"/>
      <c r="DC120" s="334"/>
      <c r="DD120" s="334"/>
      <c r="DE120" s="334"/>
      <c r="DF120" s="327"/>
      <c r="DG120" s="327"/>
      <c r="DH120" s="327"/>
      <c r="DI120" s="327"/>
      <c r="DJ120" s="327"/>
      <c r="DK120" s="327"/>
      <c r="DL120" s="327"/>
      <c r="DM120" s="327"/>
    </row>
    <row r="121" spans="1:123" ht="26.1" customHeight="1">
      <c r="A121" s="314"/>
      <c r="B121" s="329"/>
      <c r="C121" s="330"/>
      <c r="D121" s="699"/>
      <c r="E121" s="699"/>
      <c r="F121" s="699"/>
      <c r="G121" s="699"/>
      <c r="H121" s="699"/>
      <c r="I121" s="330"/>
      <c r="J121" s="700"/>
      <c r="K121" s="701"/>
      <c r="L121" s="702"/>
      <c r="M121" s="364"/>
      <c r="N121" s="693">
        <f t="shared" si="5"/>
        <v>0</v>
      </c>
      <c r="O121" s="693"/>
      <c r="P121" s="694"/>
      <c r="Q121" s="695"/>
      <c r="R121" s="695"/>
      <c r="S121" s="695"/>
      <c r="T121" s="695"/>
      <c r="U121" s="695"/>
      <c r="V121" s="316"/>
      <c r="W121" s="316"/>
      <c r="X121" s="316"/>
      <c r="AH121" s="339"/>
      <c r="AI121" s="339"/>
      <c r="AJ121" s="339"/>
      <c r="AK121" s="339"/>
      <c r="AL121" s="339"/>
      <c r="AM121" s="339"/>
      <c r="AN121" s="339"/>
      <c r="AO121" s="339"/>
      <c r="AP121" s="339"/>
      <c r="AR121" s="340"/>
      <c r="AS121" s="340"/>
      <c r="AT121" s="340"/>
      <c r="AU121" s="340"/>
      <c r="AV121" s="340"/>
      <c r="AW121" s="340"/>
      <c r="AX121" s="340"/>
      <c r="AY121" s="340"/>
      <c r="AZ121" s="340"/>
      <c r="BA121" s="340"/>
      <c r="BB121" s="340"/>
      <c r="BC121" s="340"/>
      <c r="BD121" s="340"/>
      <c r="BE121" s="340"/>
      <c r="BF121" s="340"/>
      <c r="BG121" s="340"/>
      <c r="BH121" s="340"/>
      <c r="BI121" s="340"/>
      <c r="BJ121" s="340"/>
      <c r="BK121" s="340"/>
      <c r="BL121" s="340"/>
      <c r="BM121" s="340"/>
      <c r="BN121" s="340"/>
      <c r="BO121" s="340"/>
      <c r="BP121" s="340"/>
      <c r="BR121" s="339"/>
      <c r="BS121" s="339"/>
      <c r="BT121" s="339"/>
      <c r="BU121" s="339"/>
      <c r="BV121" s="339"/>
      <c r="BW121" s="339"/>
      <c r="BX121" s="339"/>
      <c r="BY121" s="339"/>
      <c r="BZ121" s="339"/>
      <c r="CA121" s="339"/>
      <c r="CB121" s="327"/>
      <c r="CC121" s="327"/>
      <c r="CD121" s="327"/>
      <c r="CE121" s="327"/>
      <c r="CF121" s="327"/>
      <c r="CG121" s="327"/>
      <c r="CH121" s="327"/>
      <c r="CI121" s="327"/>
      <c r="CJ121" s="327"/>
      <c r="CK121" s="327"/>
      <c r="CL121" s="327"/>
      <c r="CM121" s="327"/>
      <c r="CS121" s="334"/>
      <c r="CT121" s="334"/>
      <c r="CU121" s="334"/>
      <c r="CV121" s="334"/>
      <c r="CW121" s="334"/>
      <c r="CX121" s="334"/>
      <c r="CY121" s="334"/>
      <c r="CZ121" s="334"/>
      <c r="DA121" s="334"/>
      <c r="DB121" s="334"/>
      <c r="DC121" s="334"/>
      <c r="DD121" s="334"/>
      <c r="DE121" s="334"/>
      <c r="DF121" s="327"/>
      <c r="DG121" s="327"/>
      <c r="DH121" s="327"/>
      <c r="DI121" s="327"/>
      <c r="DJ121" s="327"/>
      <c r="DK121" s="327"/>
      <c r="DL121" s="327"/>
      <c r="DM121" s="327"/>
    </row>
    <row r="122" spans="1:123" ht="26.1" customHeight="1">
      <c r="A122" s="314"/>
      <c r="B122" s="329"/>
      <c r="C122" s="330"/>
      <c r="D122" s="699"/>
      <c r="E122" s="699"/>
      <c r="F122" s="699"/>
      <c r="G122" s="699"/>
      <c r="H122" s="699"/>
      <c r="I122" s="330"/>
      <c r="J122" s="700"/>
      <c r="K122" s="701"/>
      <c r="L122" s="702"/>
      <c r="M122" s="364"/>
      <c r="N122" s="693">
        <f t="shared" si="5"/>
        <v>0</v>
      </c>
      <c r="O122" s="693"/>
      <c r="P122" s="694"/>
      <c r="Q122" s="695"/>
      <c r="R122" s="695"/>
      <c r="S122" s="695"/>
      <c r="T122" s="695"/>
      <c r="U122" s="695"/>
      <c r="V122" s="316"/>
      <c r="W122" s="316"/>
      <c r="X122" s="316"/>
      <c r="AH122" s="339"/>
      <c r="AI122" s="318"/>
      <c r="AJ122" s="318"/>
      <c r="AK122" s="318"/>
      <c r="AL122" s="318"/>
      <c r="AM122" s="318"/>
      <c r="AN122" s="318"/>
      <c r="AO122" s="318"/>
      <c r="AP122" s="318"/>
      <c r="BP122" s="318"/>
      <c r="BQ122" s="318"/>
      <c r="BR122" s="318"/>
      <c r="BS122" s="318"/>
      <c r="BT122" s="318"/>
      <c r="BU122" s="318"/>
      <c r="BV122" s="318"/>
      <c r="BW122" s="318"/>
    </row>
    <row r="123" spans="1:123" ht="26.1" customHeight="1">
      <c r="A123" s="314"/>
      <c r="B123" s="329"/>
      <c r="C123" s="330"/>
      <c r="D123" s="699"/>
      <c r="E123" s="699"/>
      <c r="F123" s="699"/>
      <c r="G123" s="699"/>
      <c r="H123" s="699"/>
      <c r="I123" s="330"/>
      <c r="J123" s="700"/>
      <c r="K123" s="701"/>
      <c r="L123" s="702"/>
      <c r="M123" s="364"/>
      <c r="N123" s="693">
        <f t="shared" si="5"/>
        <v>0</v>
      </c>
      <c r="O123" s="693"/>
      <c r="P123" s="694"/>
      <c r="Q123" s="695"/>
      <c r="R123" s="695"/>
      <c r="S123" s="695"/>
      <c r="T123" s="695"/>
      <c r="U123" s="695"/>
      <c r="V123" s="316"/>
      <c r="W123" s="316"/>
      <c r="X123" s="316"/>
      <c r="AH123" s="339"/>
      <c r="AI123" s="339"/>
      <c r="AJ123" s="339"/>
      <c r="AK123" s="339"/>
      <c r="AL123" s="339"/>
      <c r="AM123" s="339"/>
      <c r="AN123" s="339"/>
      <c r="AO123" s="339"/>
      <c r="AP123" s="339"/>
      <c r="AQ123" s="339"/>
      <c r="AR123" s="339"/>
      <c r="AS123" s="339"/>
      <c r="AT123" s="339"/>
      <c r="AU123" s="339"/>
      <c r="AV123" s="339"/>
      <c r="AW123" s="339"/>
      <c r="AX123" s="341"/>
      <c r="AY123" s="341"/>
      <c r="AZ123" s="341"/>
      <c r="BA123" s="341"/>
      <c r="BB123" s="341"/>
      <c r="BC123" s="341"/>
      <c r="BD123" s="341"/>
      <c r="BE123" s="341"/>
      <c r="BF123" s="341"/>
      <c r="BG123" s="341"/>
      <c r="BH123" s="341"/>
      <c r="BI123" s="341"/>
      <c r="BJ123" s="341"/>
      <c r="BK123" s="341"/>
      <c r="BL123" s="341"/>
      <c r="BM123" s="341"/>
      <c r="BN123" s="341"/>
      <c r="BO123" s="341"/>
      <c r="BQ123" s="339"/>
      <c r="BR123" s="339"/>
      <c r="BS123" s="339"/>
      <c r="BT123" s="339"/>
      <c r="BU123" s="339"/>
      <c r="BV123" s="339"/>
      <c r="BW123" s="339"/>
      <c r="BX123" s="339"/>
      <c r="BY123" s="339"/>
      <c r="BZ123" s="339"/>
      <c r="CA123" s="339"/>
      <c r="CB123" s="339"/>
      <c r="CC123" s="339"/>
      <c r="CD123" s="339"/>
      <c r="CE123" s="339"/>
      <c r="CF123" s="339"/>
      <c r="CG123" s="341"/>
      <c r="CH123" s="341"/>
      <c r="CI123" s="341"/>
      <c r="CJ123" s="341"/>
      <c r="CK123" s="341"/>
      <c r="CL123" s="341"/>
      <c r="CM123" s="341"/>
      <c r="CN123" s="341"/>
      <c r="CO123" s="341"/>
      <c r="CP123" s="341"/>
      <c r="CQ123" s="341"/>
      <c r="CR123" s="341"/>
      <c r="CS123" s="341"/>
      <c r="CT123" s="341"/>
      <c r="CU123" s="341"/>
      <c r="CV123" s="341"/>
      <c r="CW123" s="341"/>
    </row>
    <row r="124" spans="1:123" ht="26.1" customHeight="1">
      <c r="A124" s="314"/>
      <c r="B124" s="329"/>
      <c r="C124" s="330"/>
      <c r="D124" s="699"/>
      <c r="E124" s="699"/>
      <c r="F124" s="699"/>
      <c r="G124" s="699"/>
      <c r="H124" s="699"/>
      <c r="I124" s="330"/>
      <c r="J124" s="700"/>
      <c r="K124" s="701"/>
      <c r="L124" s="702"/>
      <c r="M124" s="364"/>
      <c r="N124" s="693">
        <f t="shared" si="5"/>
        <v>0</v>
      </c>
      <c r="O124" s="693"/>
      <c r="P124" s="694"/>
      <c r="Q124" s="695"/>
      <c r="R124" s="695"/>
      <c r="S124" s="695"/>
      <c r="T124" s="695"/>
      <c r="U124" s="695"/>
      <c r="V124" s="316"/>
      <c r="W124" s="316"/>
      <c r="X124" s="316"/>
      <c r="AH124" s="339"/>
      <c r="AI124" s="339"/>
      <c r="AJ124" s="339"/>
      <c r="AK124" s="339"/>
      <c r="AL124" s="339"/>
      <c r="AM124" s="339"/>
      <c r="AN124" s="339"/>
      <c r="AO124" s="339"/>
      <c r="AP124" s="339"/>
      <c r="AQ124" s="339"/>
      <c r="AR124" s="339"/>
      <c r="AS124" s="339"/>
      <c r="AT124" s="339"/>
      <c r="AU124" s="339"/>
      <c r="AV124" s="339"/>
      <c r="AW124" s="339"/>
      <c r="AX124" s="341"/>
      <c r="AY124" s="341"/>
      <c r="AZ124" s="341"/>
      <c r="BA124" s="341"/>
      <c r="BB124" s="341"/>
      <c r="BC124" s="341"/>
      <c r="BD124" s="341"/>
      <c r="BE124" s="341"/>
      <c r="BF124" s="341"/>
      <c r="BG124" s="341"/>
      <c r="BH124" s="341"/>
      <c r="BI124" s="341"/>
      <c r="BJ124" s="341"/>
      <c r="BK124" s="341"/>
      <c r="BL124" s="341"/>
      <c r="BM124" s="341"/>
      <c r="BN124" s="341"/>
      <c r="BO124" s="341"/>
      <c r="BQ124" s="339"/>
      <c r="BR124" s="339"/>
      <c r="BS124" s="339"/>
      <c r="BT124" s="339"/>
      <c r="BU124" s="339"/>
      <c r="BV124" s="339"/>
      <c r="BW124" s="339"/>
      <c r="BX124" s="339"/>
      <c r="BY124" s="339"/>
      <c r="BZ124" s="339"/>
      <c r="CA124" s="339"/>
      <c r="CB124" s="339"/>
      <c r="CC124" s="339"/>
      <c r="CD124" s="339"/>
      <c r="CE124" s="339"/>
      <c r="CF124" s="339"/>
      <c r="CG124" s="341"/>
      <c r="CH124" s="341"/>
      <c r="CI124" s="341"/>
      <c r="CJ124" s="341"/>
      <c r="CK124" s="341"/>
      <c r="CL124" s="341"/>
      <c r="CM124" s="341"/>
      <c r="CN124" s="341"/>
      <c r="CO124" s="341"/>
      <c r="CP124" s="341"/>
      <c r="CQ124" s="341"/>
      <c r="CR124" s="341"/>
      <c r="CS124" s="341"/>
      <c r="CT124" s="341"/>
      <c r="CU124" s="341"/>
      <c r="CV124" s="341"/>
      <c r="CW124" s="341"/>
    </row>
    <row r="125" spans="1:123" ht="26.1" customHeight="1">
      <c r="A125" s="314"/>
      <c r="B125" s="329"/>
      <c r="C125" s="330"/>
      <c r="D125" s="699"/>
      <c r="E125" s="699"/>
      <c r="F125" s="699"/>
      <c r="G125" s="699"/>
      <c r="H125" s="699"/>
      <c r="I125" s="330"/>
      <c r="J125" s="700"/>
      <c r="K125" s="701"/>
      <c r="L125" s="702"/>
      <c r="M125" s="364"/>
      <c r="N125" s="693">
        <f t="shared" si="5"/>
        <v>0</v>
      </c>
      <c r="O125" s="693"/>
      <c r="P125" s="694"/>
      <c r="Q125" s="695"/>
      <c r="R125" s="695"/>
      <c r="S125" s="695"/>
      <c r="T125" s="695"/>
      <c r="U125" s="695"/>
      <c r="V125" s="316"/>
      <c r="W125" s="316"/>
      <c r="X125" s="316"/>
      <c r="AH125" s="339"/>
      <c r="AI125" s="339"/>
      <c r="AJ125" s="339"/>
      <c r="AK125" s="339"/>
      <c r="AL125" s="339"/>
      <c r="AM125" s="339"/>
      <c r="AN125" s="339"/>
      <c r="AO125" s="339"/>
      <c r="AP125" s="339"/>
      <c r="AQ125" s="339"/>
      <c r="AR125" s="339"/>
      <c r="AS125" s="339"/>
      <c r="AT125" s="339"/>
      <c r="AU125" s="339"/>
      <c r="AV125" s="339"/>
      <c r="AW125" s="339"/>
      <c r="AX125" s="341"/>
      <c r="AY125" s="341"/>
      <c r="AZ125" s="341"/>
      <c r="BA125" s="341"/>
      <c r="BB125" s="341"/>
      <c r="BC125" s="341"/>
      <c r="BD125" s="341"/>
      <c r="BE125" s="341"/>
      <c r="BF125" s="341"/>
      <c r="BG125" s="341"/>
      <c r="BH125" s="341"/>
      <c r="BI125" s="341"/>
      <c r="BJ125" s="341"/>
      <c r="BK125" s="341"/>
      <c r="BL125" s="341"/>
      <c r="BM125" s="341"/>
      <c r="BN125" s="341"/>
      <c r="BO125" s="341"/>
      <c r="BY125" s="318"/>
      <c r="BZ125" s="318"/>
      <c r="CA125" s="318"/>
      <c r="CB125" s="318"/>
      <c r="CC125" s="318"/>
      <c r="CI125" s="341"/>
      <c r="CJ125" s="341"/>
      <c r="CK125" s="341"/>
      <c r="CL125" s="341"/>
      <c r="CM125" s="341"/>
      <c r="CN125" s="341"/>
      <c r="CO125" s="341"/>
      <c r="CP125" s="341"/>
      <c r="CQ125" s="341"/>
      <c r="CR125" s="341"/>
      <c r="CS125" s="341"/>
      <c r="CT125" s="341"/>
      <c r="CU125" s="341"/>
      <c r="CV125" s="341"/>
      <c r="CW125" s="341"/>
    </row>
    <row r="126" spans="1:123" ht="26.1" customHeight="1">
      <c r="A126" s="314"/>
      <c r="B126" s="329"/>
      <c r="C126" s="330"/>
      <c r="D126" s="699"/>
      <c r="E126" s="699"/>
      <c r="F126" s="699"/>
      <c r="G126" s="699"/>
      <c r="H126" s="699"/>
      <c r="I126" s="330"/>
      <c r="J126" s="700"/>
      <c r="K126" s="701"/>
      <c r="L126" s="702"/>
      <c r="M126" s="364"/>
      <c r="N126" s="693">
        <f t="shared" si="5"/>
        <v>0</v>
      </c>
      <c r="O126" s="693"/>
      <c r="P126" s="694"/>
      <c r="Q126" s="695"/>
      <c r="R126" s="695"/>
      <c r="S126" s="695"/>
      <c r="T126" s="695"/>
      <c r="U126" s="695"/>
      <c r="V126" s="316"/>
      <c r="W126" s="316"/>
      <c r="X126" s="316"/>
      <c r="AH126" s="339"/>
      <c r="AI126" s="339"/>
      <c r="AJ126" s="339"/>
      <c r="AK126" s="339"/>
      <c r="AL126" s="339"/>
      <c r="AM126" s="339"/>
      <c r="AN126" s="339"/>
      <c r="AO126" s="339"/>
      <c r="AP126" s="339"/>
      <c r="AQ126" s="339"/>
      <c r="AR126" s="339"/>
      <c r="AS126" s="339"/>
      <c r="AT126" s="339"/>
      <c r="AU126" s="339"/>
      <c r="AV126" s="339"/>
      <c r="AW126" s="339"/>
      <c r="AX126" s="341"/>
      <c r="AY126" s="341"/>
      <c r="AZ126" s="341"/>
      <c r="BA126" s="341"/>
      <c r="BB126" s="341"/>
      <c r="BC126" s="341"/>
      <c r="BD126" s="341"/>
      <c r="BE126" s="341"/>
      <c r="BF126" s="341"/>
      <c r="BG126" s="341"/>
      <c r="BH126" s="341"/>
      <c r="BI126" s="341"/>
      <c r="BJ126" s="341"/>
      <c r="BK126" s="341"/>
      <c r="BL126" s="341"/>
      <c r="BM126" s="341"/>
      <c r="BN126" s="341"/>
      <c r="BO126" s="341"/>
      <c r="BQ126" s="342"/>
      <c r="BR126" s="342"/>
      <c r="BS126" s="342"/>
      <c r="BT126" s="342"/>
      <c r="BU126" s="342"/>
      <c r="BV126" s="342"/>
      <c r="BW126" s="342"/>
      <c r="BX126" s="342"/>
      <c r="BY126" s="342"/>
      <c r="BZ126" s="342"/>
      <c r="CA126" s="342"/>
      <c r="CB126" s="342"/>
      <c r="CC126" s="342"/>
      <c r="CD126" s="342"/>
      <c r="CE126" s="342"/>
      <c r="CF126" s="342"/>
      <c r="CG126" s="342"/>
      <c r="CH126" s="342"/>
      <c r="CI126" s="341"/>
      <c r="CJ126" s="341"/>
      <c r="CK126" s="341"/>
      <c r="CL126" s="341"/>
      <c r="CM126" s="341"/>
      <c r="CN126" s="341"/>
      <c r="CO126" s="341"/>
      <c r="CP126" s="341"/>
      <c r="CQ126" s="341"/>
      <c r="CR126" s="341"/>
      <c r="CS126" s="341"/>
      <c r="CT126" s="341"/>
      <c r="CU126" s="341"/>
      <c r="CV126" s="341"/>
      <c r="CW126" s="341"/>
      <c r="CX126" s="341"/>
      <c r="CY126" s="341"/>
    </row>
    <row r="127" spans="1:123" ht="26.1" customHeight="1">
      <c r="A127" s="314"/>
      <c r="B127" s="329"/>
      <c r="C127" s="330"/>
      <c r="D127" s="699"/>
      <c r="E127" s="699"/>
      <c r="F127" s="699"/>
      <c r="G127" s="699"/>
      <c r="H127" s="699"/>
      <c r="I127" s="330"/>
      <c r="J127" s="700"/>
      <c r="K127" s="701"/>
      <c r="L127" s="702"/>
      <c r="M127" s="364"/>
      <c r="N127" s="693">
        <f t="shared" si="5"/>
        <v>0</v>
      </c>
      <c r="O127" s="693"/>
      <c r="P127" s="694"/>
      <c r="Q127" s="695"/>
      <c r="R127" s="695"/>
      <c r="S127" s="695"/>
      <c r="T127" s="695"/>
      <c r="U127" s="695"/>
      <c r="V127" s="316"/>
      <c r="W127" s="316"/>
      <c r="X127" s="316"/>
      <c r="AH127" s="339"/>
      <c r="AI127" s="339"/>
      <c r="AJ127" s="339"/>
      <c r="AK127" s="339"/>
      <c r="AL127" s="339"/>
      <c r="AM127" s="339"/>
      <c r="AN127" s="339"/>
      <c r="AO127" s="339"/>
      <c r="AP127" s="339"/>
      <c r="AQ127" s="339"/>
      <c r="AR127" s="339"/>
      <c r="AS127" s="339"/>
      <c r="AT127" s="339"/>
      <c r="AU127" s="339"/>
      <c r="AV127" s="339"/>
      <c r="AW127" s="339"/>
      <c r="AX127" s="341"/>
      <c r="AY127" s="341"/>
      <c r="AZ127" s="341"/>
      <c r="BA127" s="341"/>
      <c r="BB127" s="341"/>
      <c r="BC127" s="341"/>
      <c r="BD127" s="341"/>
      <c r="BE127" s="341"/>
      <c r="BF127" s="341"/>
      <c r="BG127" s="341"/>
      <c r="BH127" s="341"/>
      <c r="BI127" s="341"/>
      <c r="BJ127" s="341"/>
      <c r="BK127" s="341"/>
      <c r="BL127" s="341"/>
      <c r="BM127" s="341"/>
      <c r="BN127" s="341"/>
      <c r="BO127" s="341"/>
      <c r="BQ127" s="339"/>
      <c r="BR127" s="339"/>
      <c r="BS127" s="339"/>
      <c r="BT127" s="339"/>
      <c r="BU127" s="339"/>
      <c r="BV127" s="339"/>
      <c r="BW127" s="339"/>
      <c r="BX127" s="339"/>
      <c r="BY127" s="339"/>
      <c r="BZ127" s="339"/>
      <c r="CA127" s="339"/>
      <c r="CB127" s="339"/>
      <c r="CC127" s="339"/>
      <c r="CD127" s="339"/>
      <c r="CE127" s="339"/>
      <c r="CF127" s="339"/>
      <c r="CG127" s="341"/>
      <c r="CH127" s="341"/>
      <c r="CI127" s="341"/>
      <c r="CJ127" s="341"/>
      <c r="CK127" s="341"/>
      <c r="CL127" s="341"/>
      <c r="CM127" s="341"/>
      <c r="CN127" s="341"/>
      <c r="CO127" s="341"/>
      <c r="CP127" s="341"/>
      <c r="CQ127" s="341"/>
      <c r="CR127" s="341"/>
      <c r="CS127" s="341"/>
      <c r="CT127" s="341"/>
      <c r="CU127" s="341"/>
      <c r="CV127" s="341"/>
      <c r="CW127" s="341"/>
      <c r="CX127" s="341"/>
      <c r="CY127" s="341"/>
    </row>
    <row r="128" spans="1:123" ht="26.1" customHeight="1">
      <c r="A128" s="314"/>
      <c r="B128" s="329"/>
      <c r="C128" s="330"/>
      <c r="D128" s="699"/>
      <c r="E128" s="699"/>
      <c r="F128" s="699"/>
      <c r="G128" s="699"/>
      <c r="H128" s="699"/>
      <c r="I128" s="330"/>
      <c r="J128" s="700"/>
      <c r="K128" s="701"/>
      <c r="L128" s="702"/>
      <c r="M128" s="364"/>
      <c r="N128" s="693">
        <f t="shared" si="5"/>
        <v>0</v>
      </c>
      <c r="O128" s="693"/>
      <c r="P128" s="694"/>
      <c r="Q128" s="695"/>
      <c r="R128" s="695"/>
      <c r="S128" s="695"/>
      <c r="T128" s="695"/>
      <c r="U128" s="695"/>
      <c r="V128" s="316"/>
      <c r="W128" s="316"/>
      <c r="X128" s="316"/>
      <c r="AH128" s="339"/>
      <c r="AI128" s="339"/>
      <c r="AJ128" s="339"/>
      <c r="AK128" s="339"/>
      <c r="AL128" s="339"/>
      <c r="AM128" s="339"/>
      <c r="AN128" s="339"/>
      <c r="AO128" s="339"/>
      <c r="AP128" s="339"/>
      <c r="AQ128" s="339"/>
      <c r="AR128" s="339"/>
      <c r="AS128" s="339"/>
      <c r="AT128" s="339"/>
      <c r="AU128" s="339"/>
      <c r="AV128" s="339"/>
      <c r="AW128" s="339"/>
      <c r="AX128" s="341"/>
      <c r="AY128" s="341"/>
      <c r="AZ128" s="341"/>
      <c r="BA128" s="341"/>
      <c r="BB128" s="341"/>
      <c r="BC128" s="341"/>
      <c r="BD128" s="341"/>
      <c r="BE128" s="341"/>
      <c r="BF128" s="341"/>
      <c r="BG128" s="341"/>
      <c r="BH128" s="341"/>
      <c r="BI128" s="341"/>
      <c r="BJ128" s="341"/>
      <c r="BK128" s="341"/>
      <c r="BL128" s="341"/>
      <c r="BM128" s="341"/>
      <c r="BN128" s="341"/>
      <c r="BO128" s="341"/>
      <c r="BQ128" s="339"/>
      <c r="BR128" s="339"/>
      <c r="BS128" s="339"/>
      <c r="BT128" s="339"/>
      <c r="BU128" s="339"/>
      <c r="BV128" s="339"/>
      <c r="BW128" s="339"/>
      <c r="BX128" s="339"/>
      <c r="BY128" s="339"/>
      <c r="BZ128" s="339"/>
      <c r="CA128" s="339"/>
      <c r="CB128" s="339"/>
      <c r="CC128" s="339"/>
      <c r="CD128" s="339"/>
      <c r="CE128" s="339"/>
      <c r="CF128" s="339"/>
      <c r="CG128" s="341"/>
      <c r="CH128" s="341"/>
      <c r="CI128" s="341"/>
      <c r="CJ128" s="341"/>
      <c r="CK128" s="341"/>
      <c r="CL128" s="341"/>
      <c r="CM128" s="341"/>
      <c r="CN128" s="341"/>
      <c r="CO128" s="341"/>
      <c r="CP128" s="341"/>
      <c r="CQ128" s="341"/>
      <c r="CR128" s="341"/>
      <c r="CS128" s="341"/>
      <c r="CT128" s="341"/>
      <c r="CU128" s="341"/>
      <c r="CV128" s="341"/>
      <c r="CW128" s="341"/>
      <c r="CX128" s="341"/>
      <c r="CY128" s="341"/>
    </row>
    <row r="129" spans="1:123" ht="26.1" customHeight="1">
      <c r="A129" s="314"/>
      <c r="B129" s="329"/>
      <c r="C129" s="330"/>
      <c r="D129" s="699"/>
      <c r="E129" s="699"/>
      <c r="F129" s="699"/>
      <c r="G129" s="699"/>
      <c r="H129" s="699"/>
      <c r="I129" s="330"/>
      <c r="J129" s="700"/>
      <c r="K129" s="701"/>
      <c r="L129" s="702"/>
      <c r="M129" s="364"/>
      <c r="N129" s="693">
        <f t="shared" si="5"/>
        <v>0</v>
      </c>
      <c r="O129" s="693"/>
      <c r="P129" s="694"/>
      <c r="Q129" s="695"/>
      <c r="R129" s="695"/>
      <c r="S129" s="695"/>
      <c r="T129" s="695"/>
      <c r="U129" s="695"/>
      <c r="V129" s="316"/>
      <c r="W129" s="316"/>
      <c r="X129" s="316"/>
      <c r="CX129" s="341"/>
      <c r="CY129" s="341"/>
    </row>
    <row r="130" spans="1:123" ht="26.1" customHeight="1">
      <c r="A130" s="343"/>
      <c r="B130" s="329"/>
      <c r="C130" s="330"/>
      <c r="D130" s="699"/>
      <c r="E130" s="699"/>
      <c r="F130" s="699"/>
      <c r="G130" s="699"/>
      <c r="H130" s="699"/>
      <c r="I130" s="330"/>
      <c r="J130" s="700"/>
      <c r="K130" s="701"/>
      <c r="L130" s="702"/>
      <c r="M130" s="364"/>
      <c r="N130" s="693">
        <f t="shared" si="5"/>
        <v>0</v>
      </c>
      <c r="O130" s="693"/>
      <c r="P130" s="694"/>
      <c r="Q130" s="695"/>
      <c r="R130" s="695"/>
      <c r="S130" s="695"/>
      <c r="T130" s="695"/>
      <c r="U130" s="695"/>
      <c r="V130" s="316"/>
      <c r="W130" s="316"/>
      <c r="X130" s="316"/>
      <c r="AC130" s="340"/>
      <c r="AD130" s="340"/>
      <c r="AE130" s="340"/>
      <c r="AF130" s="340"/>
      <c r="AG130" s="340"/>
      <c r="AH130" s="340"/>
      <c r="AI130" s="340"/>
      <c r="AJ130" s="340"/>
      <c r="AK130" s="340"/>
      <c r="AL130" s="340"/>
      <c r="AM130" s="340"/>
      <c r="AN130" s="340"/>
      <c r="AO130" s="340"/>
      <c r="AP130" s="340"/>
      <c r="AQ130" s="340"/>
      <c r="AR130" s="339"/>
      <c r="AS130" s="339"/>
      <c r="AT130" s="339"/>
      <c r="AU130" s="339"/>
      <c r="AV130" s="339"/>
      <c r="AW130" s="339"/>
      <c r="AX130" s="339"/>
      <c r="AY130" s="339"/>
      <c r="AZ130" s="339"/>
      <c r="BA130" s="339"/>
      <c r="BB130" s="339"/>
      <c r="BC130" s="339"/>
      <c r="BD130" s="339"/>
      <c r="BE130" s="339"/>
      <c r="BF130" s="339"/>
      <c r="BG130" s="339"/>
      <c r="BH130" s="339"/>
      <c r="BI130" s="339"/>
      <c r="BJ130" s="339"/>
      <c r="BK130" s="339"/>
      <c r="BL130" s="339"/>
      <c r="BM130" s="339"/>
      <c r="BN130" s="339"/>
      <c r="BO130" s="339"/>
      <c r="BP130" s="339"/>
      <c r="BQ130" s="339"/>
      <c r="BR130" s="339"/>
      <c r="BS130" s="339"/>
      <c r="BT130" s="339"/>
      <c r="BU130" s="339"/>
      <c r="BV130" s="339"/>
      <c r="BW130" s="339"/>
      <c r="BX130" s="318"/>
      <c r="BY130" s="318"/>
      <c r="BZ130" s="318"/>
      <c r="CA130" s="318"/>
      <c r="CB130" s="318"/>
      <c r="CC130" s="318"/>
      <c r="CD130" s="318"/>
      <c r="CE130" s="318"/>
      <c r="CF130" s="318"/>
      <c r="CG130" s="318"/>
      <c r="CH130" s="318"/>
      <c r="CI130" s="318"/>
      <c r="CJ130" s="318"/>
      <c r="CK130" s="318"/>
      <c r="CL130" s="318"/>
      <c r="CM130" s="318"/>
      <c r="CN130" s="318"/>
      <c r="CO130" s="318"/>
      <c r="CP130" s="318"/>
      <c r="CQ130" s="318"/>
      <c r="CR130" s="318"/>
      <c r="CS130" s="318"/>
      <c r="CT130" s="318"/>
      <c r="CU130" s="318"/>
      <c r="CV130" s="318"/>
      <c r="CW130" s="318"/>
      <c r="CX130" s="318"/>
      <c r="CY130" s="318"/>
      <c r="CZ130" s="318"/>
      <c r="DA130" s="318"/>
      <c r="DB130" s="318"/>
      <c r="DC130" s="318"/>
      <c r="DD130" s="318"/>
      <c r="DE130" s="318"/>
      <c r="DF130" s="318"/>
      <c r="DG130" s="318"/>
      <c r="DH130" s="318"/>
      <c r="DI130" s="318"/>
      <c r="DJ130" s="318"/>
      <c r="DK130" s="318"/>
      <c r="DL130" s="318"/>
      <c r="DM130" s="318"/>
      <c r="DN130" s="318"/>
      <c r="DO130" s="318"/>
      <c r="DP130" s="318"/>
      <c r="DQ130" s="318"/>
      <c r="DR130" s="318"/>
      <c r="DS130" s="318"/>
    </row>
    <row r="131" spans="1:123" ht="26.1" customHeight="1">
      <c r="A131" s="314"/>
      <c r="B131" s="329"/>
      <c r="C131" s="330"/>
      <c r="D131" s="699"/>
      <c r="E131" s="699"/>
      <c r="F131" s="699"/>
      <c r="G131" s="699"/>
      <c r="H131" s="699"/>
      <c r="I131" s="330"/>
      <c r="J131" s="700"/>
      <c r="K131" s="701"/>
      <c r="L131" s="702"/>
      <c r="M131" s="364"/>
      <c r="N131" s="693">
        <f t="shared" si="5"/>
        <v>0</v>
      </c>
      <c r="O131" s="693"/>
      <c r="P131" s="694"/>
      <c r="Q131" s="695"/>
      <c r="R131" s="695"/>
      <c r="S131" s="695"/>
      <c r="T131" s="695"/>
      <c r="U131" s="695"/>
      <c r="V131" s="347"/>
      <c r="W131" s="348"/>
      <c r="X131" s="316"/>
      <c r="AD131" s="332"/>
      <c r="AE131" s="332"/>
      <c r="AF131" s="349"/>
      <c r="AV131" s="332"/>
      <c r="AW131" s="332"/>
      <c r="AX131" s="349"/>
      <c r="CA131" s="318"/>
      <c r="CB131" s="318"/>
      <c r="CC131" s="318"/>
      <c r="CD131" s="318"/>
      <c r="CE131" s="318"/>
      <c r="CF131" s="318"/>
      <c r="CG131" s="318"/>
      <c r="CH131" s="318"/>
      <c r="CI131" s="318"/>
      <c r="CJ131" s="318"/>
      <c r="CK131" s="318"/>
      <c r="CL131" s="318"/>
      <c r="CM131" s="318"/>
      <c r="CN131" s="318"/>
      <c r="CO131" s="318"/>
      <c r="CP131" s="318"/>
      <c r="CQ131" s="318"/>
      <c r="CR131" s="318"/>
      <c r="CS131" s="318"/>
      <c r="CT131" s="318"/>
      <c r="CU131" s="318"/>
      <c r="CV131" s="318"/>
      <c r="CW131" s="318"/>
      <c r="CX131" s="318"/>
      <c r="CY131" s="318"/>
      <c r="CZ131" s="318"/>
      <c r="DA131" s="318"/>
      <c r="DB131" s="318"/>
      <c r="DC131" s="318"/>
      <c r="DD131" s="318"/>
      <c r="DE131" s="318"/>
      <c r="DF131" s="318"/>
      <c r="DG131" s="318"/>
      <c r="DH131" s="318"/>
      <c r="DI131" s="318"/>
      <c r="DJ131" s="318"/>
      <c r="DK131" s="318"/>
      <c r="DL131" s="350"/>
      <c r="DM131" s="350"/>
      <c r="DN131" s="350"/>
      <c r="DO131" s="350"/>
      <c r="DP131" s="350"/>
      <c r="DQ131" s="318"/>
      <c r="DR131" s="318"/>
      <c r="DS131" s="318"/>
    </row>
    <row r="132" spans="1:123" ht="26.1" customHeight="1">
      <c r="A132" s="314"/>
      <c r="B132" s="329"/>
      <c r="C132" s="330"/>
      <c r="D132" s="699"/>
      <c r="E132" s="699"/>
      <c r="F132" s="699"/>
      <c r="G132" s="699"/>
      <c r="H132" s="699"/>
      <c r="I132" s="330"/>
      <c r="J132" s="700"/>
      <c r="K132" s="701"/>
      <c r="L132" s="702"/>
      <c r="M132" s="364"/>
      <c r="N132" s="693">
        <f t="shared" si="5"/>
        <v>0</v>
      </c>
      <c r="O132" s="693"/>
      <c r="P132" s="694"/>
      <c r="Q132" s="695"/>
      <c r="R132" s="695"/>
      <c r="S132" s="695"/>
      <c r="T132" s="695"/>
      <c r="U132" s="695"/>
      <c r="V132" s="351"/>
      <c r="W132" s="351"/>
      <c r="X132" s="351"/>
      <c r="AD132" s="332"/>
      <c r="AE132" s="332"/>
      <c r="AV132" s="332"/>
      <c r="AW132" s="332"/>
      <c r="CA132" s="318"/>
      <c r="CB132" s="318"/>
      <c r="CC132" s="318"/>
      <c r="CD132" s="318"/>
      <c r="CE132" s="318"/>
      <c r="CF132" s="318"/>
      <c r="CG132" s="318"/>
      <c r="CH132" s="318"/>
      <c r="CI132" s="318"/>
      <c r="CJ132" s="318"/>
      <c r="CK132" s="318"/>
      <c r="CL132" s="318"/>
      <c r="CM132" s="318"/>
      <c r="CN132" s="318"/>
      <c r="CO132" s="318"/>
      <c r="CP132" s="318"/>
      <c r="CQ132" s="318"/>
      <c r="CR132" s="318"/>
      <c r="CS132" s="318"/>
      <c r="CT132" s="318"/>
      <c r="CU132" s="318"/>
      <c r="CV132" s="318"/>
      <c r="CW132" s="318"/>
      <c r="CX132" s="318"/>
      <c r="CY132" s="318"/>
      <c r="CZ132" s="318"/>
      <c r="DA132" s="318"/>
      <c r="DB132" s="318"/>
      <c r="DC132" s="318"/>
      <c r="DD132" s="318"/>
      <c r="DE132" s="318"/>
      <c r="DF132" s="318"/>
      <c r="DG132" s="318"/>
      <c r="DH132" s="318"/>
      <c r="DI132" s="318"/>
      <c r="DJ132" s="318"/>
      <c r="DK132" s="318"/>
      <c r="DL132" s="318"/>
      <c r="DM132" s="318"/>
      <c r="DN132" s="318"/>
      <c r="DO132" s="318"/>
      <c r="DP132" s="318"/>
      <c r="DQ132" s="318"/>
      <c r="DR132" s="318"/>
      <c r="DS132" s="318"/>
    </row>
    <row r="133" spans="1:123" ht="26.1" customHeight="1">
      <c r="A133" s="314"/>
      <c r="B133" s="329"/>
      <c r="C133" s="330"/>
      <c r="D133" s="699"/>
      <c r="E133" s="699"/>
      <c r="F133" s="699"/>
      <c r="G133" s="699"/>
      <c r="H133" s="699"/>
      <c r="I133" s="330"/>
      <c r="J133" s="700"/>
      <c r="K133" s="701"/>
      <c r="L133" s="702"/>
      <c r="M133" s="364"/>
      <c r="N133" s="693">
        <f t="shared" si="5"/>
        <v>0</v>
      </c>
      <c r="O133" s="693"/>
      <c r="P133" s="694"/>
      <c r="Q133" s="695"/>
      <c r="R133" s="695"/>
      <c r="S133" s="695"/>
      <c r="T133" s="695"/>
      <c r="U133" s="695"/>
      <c r="V133" s="316"/>
      <c r="W133" s="316"/>
      <c r="X133" s="316"/>
      <c r="AD133" s="332"/>
      <c r="AE133" s="332"/>
      <c r="AV133" s="332"/>
      <c r="AW133" s="332"/>
      <c r="BV133" s="340"/>
      <c r="BW133" s="340"/>
      <c r="BX133" s="340"/>
      <c r="BY133" s="340"/>
      <c r="BZ133" s="340"/>
    </row>
    <row r="134" spans="1:123" ht="26.1" customHeight="1">
      <c r="A134" s="314"/>
      <c r="B134" s="329"/>
      <c r="C134" s="330"/>
      <c r="D134" s="699"/>
      <c r="E134" s="699"/>
      <c r="F134" s="699"/>
      <c r="G134" s="699"/>
      <c r="H134" s="699"/>
      <c r="I134" s="330"/>
      <c r="J134" s="700"/>
      <c r="K134" s="701"/>
      <c r="L134" s="702"/>
      <c r="M134" s="364"/>
      <c r="N134" s="693">
        <f t="shared" si="5"/>
        <v>0</v>
      </c>
      <c r="O134" s="693"/>
      <c r="P134" s="694"/>
      <c r="Q134" s="695"/>
      <c r="R134" s="695"/>
      <c r="S134" s="695"/>
      <c r="T134" s="695"/>
      <c r="U134" s="695"/>
      <c r="V134" s="316"/>
      <c r="W134" s="316"/>
      <c r="X134" s="316"/>
      <c r="AD134" s="332"/>
      <c r="AE134" s="332"/>
      <c r="AV134" s="332"/>
      <c r="AW134" s="332"/>
      <c r="BV134" s="340"/>
      <c r="BW134" s="340"/>
      <c r="BX134" s="340"/>
      <c r="BY134" s="340"/>
      <c r="BZ134" s="340"/>
    </row>
    <row r="135" spans="1:123" ht="26.1" customHeight="1">
      <c r="A135" s="314"/>
      <c r="B135" s="329"/>
      <c r="C135" s="330"/>
      <c r="D135" s="699"/>
      <c r="E135" s="699"/>
      <c r="F135" s="699"/>
      <c r="G135" s="699"/>
      <c r="H135" s="699"/>
      <c r="I135" s="330"/>
      <c r="J135" s="700"/>
      <c r="K135" s="701"/>
      <c r="L135" s="702"/>
      <c r="M135" s="364"/>
      <c r="N135" s="693">
        <f t="shared" si="5"/>
        <v>0</v>
      </c>
      <c r="O135" s="693"/>
      <c r="P135" s="694"/>
      <c r="Q135" s="695"/>
      <c r="R135" s="695"/>
      <c r="S135" s="695"/>
      <c r="T135" s="695"/>
      <c r="U135" s="695"/>
      <c r="V135" s="316"/>
      <c r="W135" s="316"/>
      <c r="X135" s="316"/>
    </row>
    <row r="136" spans="1:123" s="340" customFormat="1" ht="26.1" customHeight="1">
      <c r="A136" s="314"/>
      <c r="B136" s="329"/>
      <c r="C136" s="330"/>
      <c r="D136" s="699"/>
      <c r="E136" s="699"/>
      <c r="F136" s="699"/>
      <c r="G136" s="699"/>
      <c r="H136" s="699"/>
      <c r="I136" s="330"/>
      <c r="J136" s="700"/>
      <c r="K136" s="701"/>
      <c r="L136" s="702"/>
      <c r="M136" s="364"/>
      <c r="N136" s="693">
        <f t="shared" si="5"/>
        <v>0</v>
      </c>
      <c r="O136" s="693"/>
      <c r="P136" s="694"/>
      <c r="Q136" s="695"/>
      <c r="R136" s="695"/>
      <c r="S136" s="695"/>
      <c r="T136" s="695"/>
      <c r="U136" s="695"/>
      <c r="V136" s="316"/>
      <c r="W136" s="316"/>
      <c r="X136" s="316"/>
      <c r="Y136" s="317"/>
      <c r="Z136" s="317"/>
      <c r="AA136" s="317"/>
      <c r="AB136" s="317"/>
      <c r="AC136" s="317"/>
      <c r="CX136" s="317"/>
    </row>
    <row r="137" spans="1:123" s="340" customFormat="1" ht="26.1" customHeight="1">
      <c r="A137" s="315"/>
      <c r="B137" s="329"/>
      <c r="C137" s="330"/>
      <c r="D137" s="699"/>
      <c r="E137" s="699"/>
      <c r="F137" s="699"/>
      <c r="G137" s="699"/>
      <c r="H137" s="699"/>
      <c r="I137" s="330"/>
      <c r="J137" s="700"/>
      <c r="K137" s="701"/>
      <c r="L137" s="702"/>
      <c r="M137" s="364"/>
      <c r="N137" s="693">
        <f t="shared" si="5"/>
        <v>0</v>
      </c>
      <c r="O137" s="693"/>
      <c r="P137" s="694"/>
      <c r="Q137" s="695"/>
      <c r="R137" s="695"/>
      <c r="S137" s="695"/>
      <c r="T137" s="695"/>
      <c r="U137" s="695"/>
      <c r="V137" s="316"/>
      <c r="W137" s="316"/>
      <c r="X137" s="316"/>
      <c r="Y137" s="317"/>
      <c r="Z137" s="317"/>
      <c r="AA137" s="317"/>
      <c r="AB137" s="318"/>
      <c r="AC137" s="318"/>
      <c r="AD137" s="339"/>
      <c r="AE137" s="339"/>
      <c r="AF137" s="339"/>
      <c r="AG137" s="339"/>
      <c r="AH137" s="339"/>
      <c r="AI137" s="339"/>
      <c r="AJ137" s="339"/>
      <c r="AK137" s="339"/>
      <c r="AL137" s="339"/>
      <c r="AM137" s="339"/>
      <c r="AN137" s="339"/>
      <c r="AO137" s="339"/>
      <c r="AP137" s="339"/>
      <c r="AQ137" s="339"/>
      <c r="AR137" s="339"/>
      <c r="AS137" s="339"/>
      <c r="AT137" s="339"/>
      <c r="AU137" s="339"/>
      <c r="AV137" s="339"/>
      <c r="AW137" s="339"/>
      <c r="AX137" s="339"/>
      <c r="AY137" s="339"/>
      <c r="AZ137" s="339"/>
      <c r="BA137" s="339"/>
      <c r="BB137" s="339"/>
      <c r="BC137" s="339"/>
      <c r="BD137" s="339"/>
      <c r="BE137" s="339"/>
      <c r="BF137" s="339"/>
      <c r="BG137" s="339"/>
      <c r="BH137" s="339"/>
      <c r="BI137" s="339"/>
      <c r="BJ137" s="339"/>
      <c r="BK137" s="339"/>
      <c r="BL137" s="339"/>
      <c r="BM137" s="339"/>
      <c r="BN137" s="339"/>
      <c r="BO137" s="339"/>
      <c r="BP137" s="339"/>
      <c r="BQ137" s="339"/>
      <c r="BR137" s="339"/>
      <c r="BS137" s="339"/>
      <c r="BT137" s="339"/>
      <c r="BU137" s="339"/>
      <c r="BV137" s="339"/>
      <c r="BW137" s="339"/>
      <c r="BX137" s="339"/>
      <c r="BY137" s="339"/>
      <c r="BZ137" s="339"/>
      <c r="CA137" s="339"/>
      <c r="CB137" s="339"/>
      <c r="CC137" s="339"/>
      <c r="CD137" s="339"/>
      <c r="CE137" s="339"/>
      <c r="CF137" s="339"/>
      <c r="CG137" s="339"/>
      <c r="CH137" s="339"/>
      <c r="CI137" s="339"/>
      <c r="CJ137" s="339"/>
      <c r="CK137" s="339"/>
      <c r="CL137" s="339"/>
      <c r="CM137" s="339"/>
      <c r="CN137" s="339"/>
      <c r="CO137" s="339"/>
      <c r="CP137" s="339"/>
      <c r="CQ137" s="339"/>
      <c r="CR137" s="339"/>
      <c r="CS137" s="339"/>
      <c r="CT137" s="339"/>
      <c r="CU137" s="339"/>
      <c r="CV137" s="339"/>
      <c r="CW137" s="339"/>
      <c r="CX137" s="339"/>
      <c r="CY137" s="339"/>
      <c r="CZ137" s="339"/>
      <c r="DA137" s="339"/>
      <c r="DB137" s="339"/>
      <c r="DC137" s="339"/>
      <c r="DD137" s="339"/>
      <c r="DE137" s="339"/>
      <c r="DF137" s="339"/>
      <c r="DG137" s="339"/>
      <c r="DH137" s="339"/>
      <c r="DI137" s="339"/>
      <c r="DJ137" s="339"/>
      <c r="DK137" s="339"/>
      <c r="DL137" s="339"/>
      <c r="DM137" s="339"/>
      <c r="DN137" s="339"/>
      <c r="DO137" s="339"/>
      <c r="DP137" s="339"/>
      <c r="DQ137" s="339"/>
      <c r="DR137" s="339"/>
      <c r="DS137" s="339"/>
    </row>
    <row r="138" spans="1:123" ht="26.1" customHeight="1">
      <c r="A138" s="324"/>
      <c r="B138" s="365"/>
      <c r="C138" s="366"/>
      <c r="D138" s="690" t="s">
        <v>52</v>
      </c>
      <c r="E138" s="690"/>
      <c r="F138" s="690"/>
      <c r="G138" s="691"/>
      <c r="H138" s="691"/>
      <c r="I138" s="366"/>
      <c r="J138" s="692"/>
      <c r="K138" s="692"/>
      <c r="L138" s="692"/>
      <c r="M138" s="367"/>
      <c r="N138" s="693">
        <f>SUM(N111:O137)</f>
        <v>0</v>
      </c>
      <c r="O138" s="693"/>
      <c r="P138" s="694"/>
      <c r="Q138" s="695"/>
      <c r="R138" s="695"/>
      <c r="S138" s="695"/>
      <c r="T138" s="695"/>
      <c r="U138" s="695"/>
      <c r="V138" s="316"/>
      <c r="W138" s="316"/>
      <c r="X138" s="316"/>
      <c r="AB138" s="336"/>
      <c r="AC138" s="336"/>
      <c r="AD138" s="336"/>
      <c r="AE138" s="336"/>
      <c r="AF138" s="336"/>
      <c r="AG138" s="336"/>
      <c r="AH138" s="336"/>
      <c r="AI138" s="336"/>
      <c r="AJ138" s="354"/>
      <c r="AK138" s="354"/>
      <c r="AL138" s="354"/>
      <c r="AM138" s="354"/>
      <c r="AN138" s="354"/>
      <c r="AO138" s="354"/>
      <c r="AP138" s="354"/>
      <c r="AQ138" s="354"/>
      <c r="AR138" s="354"/>
      <c r="AS138" s="354"/>
      <c r="AT138" s="354"/>
      <c r="AU138" s="354"/>
      <c r="AV138" s="354"/>
      <c r="AW138" s="354"/>
      <c r="AX138" s="354"/>
      <c r="AY138" s="354"/>
      <c r="AZ138" s="354"/>
      <c r="BA138" s="354"/>
      <c r="BB138" s="354"/>
      <c r="BC138" s="354"/>
      <c r="BD138" s="354"/>
      <c r="BE138" s="354"/>
      <c r="BF138" s="354"/>
      <c r="BG138" s="354"/>
      <c r="BH138" s="354"/>
      <c r="BI138" s="354"/>
      <c r="BJ138" s="354"/>
      <c r="BK138" s="354"/>
      <c r="BL138" s="354"/>
      <c r="BM138" s="354"/>
      <c r="BN138" s="354"/>
      <c r="BO138" s="354"/>
      <c r="BP138" s="354"/>
      <c r="BQ138" s="354"/>
      <c r="BR138" s="354"/>
      <c r="BS138" s="354"/>
      <c r="BT138" s="354"/>
      <c r="BU138" s="336"/>
      <c r="BV138" s="336"/>
      <c r="BW138" s="336"/>
      <c r="BX138" s="336"/>
      <c r="BY138" s="355"/>
      <c r="BZ138" s="355"/>
      <c r="CA138" s="355"/>
      <c r="CB138" s="355"/>
      <c r="CC138" s="355"/>
      <c r="CD138" s="355"/>
      <c r="CE138" s="355"/>
      <c r="CF138" s="355"/>
      <c r="CG138" s="355"/>
      <c r="CH138" s="355"/>
      <c r="CI138" s="356"/>
      <c r="CJ138" s="356"/>
      <c r="CK138" s="356"/>
      <c r="CL138" s="356"/>
      <c r="CM138" s="356"/>
      <c r="CN138" s="356"/>
      <c r="CO138" s="356"/>
      <c r="CP138" s="356"/>
      <c r="CQ138" s="356"/>
      <c r="CR138" s="356"/>
      <c r="CS138" s="357"/>
      <c r="CT138" s="357"/>
      <c r="CU138" s="357"/>
      <c r="CV138" s="357"/>
      <c r="CW138" s="357"/>
      <c r="CX138" s="357"/>
      <c r="CY138" s="357"/>
      <c r="CZ138" s="357"/>
      <c r="DA138" s="357"/>
      <c r="DB138" s="357"/>
      <c r="DC138" s="357"/>
    </row>
    <row r="139" spans="1:123" ht="26.1" customHeight="1">
      <c r="A139" s="324"/>
      <c r="B139" s="358"/>
      <c r="C139" s="359"/>
      <c r="D139" s="696"/>
      <c r="E139" s="696"/>
      <c r="F139" s="696"/>
      <c r="G139" s="696"/>
      <c r="H139" s="696"/>
      <c r="I139" s="359"/>
      <c r="J139" s="697"/>
      <c r="K139" s="697"/>
      <c r="L139" s="697"/>
      <c r="M139" s="368"/>
      <c r="N139" s="698"/>
      <c r="O139" s="698"/>
      <c r="P139" s="694"/>
      <c r="Q139" s="695"/>
      <c r="R139" s="695"/>
      <c r="S139" s="695"/>
      <c r="T139" s="695"/>
      <c r="U139" s="695"/>
      <c r="V139" s="316"/>
      <c r="W139" s="316"/>
      <c r="X139" s="316"/>
      <c r="AB139" s="336"/>
      <c r="AC139" s="336"/>
      <c r="AD139" s="336"/>
      <c r="AE139" s="336"/>
      <c r="AF139" s="336"/>
      <c r="AG139" s="336"/>
      <c r="AH139" s="336"/>
      <c r="AI139" s="336"/>
      <c r="AJ139" s="354"/>
      <c r="AK139" s="354"/>
      <c r="AL139" s="354"/>
      <c r="AM139" s="354"/>
      <c r="AN139" s="354"/>
      <c r="AO139" s="354"/>
      <c r="AP139" s="354"/>
      <c r="AQ139" s="354"/>
      <c r="AR139" s="354"/>
      <c r="AS139" s="354"/>
      <c r="AT139" s="354"/>
      <c r="AU139" s="354"/>
      <c r="AV139" s="354"/>
      <c r="AW139" s="354"/>
      <c r="AX139" s="354"/>
      <c r="AY139" s="354"/>
      <c r="AZ139" s="354"/>
      <c r="BA139" s="354"/>
      <c r="BB139" s="354"/>
      <c r="BC139" s="354"/>
      <c r="BD139" s="354"/>
      <c r="BE139" s="354"/>
      <c r="BF139" s="354"/>
      <c r="BG139" s="354"/>
      <c r="BH139" s="354"/>
      <c r="BI139" s="354"/>
      <c r="BJ139" s="354"/>
      <c r="BK139" s="354"/>
      <c r="BL139" s="354"/>
      <c r="BM139" s="354"/>
      <c r="BN139" s="354"/>
      <c r="BO139" s="354"/>
      <c r="BP139" s="354"/>
      <c r="BQ139" s="354"/>
      <c r="BR139" s="354"/>
      <c r="BS139" s="354"/>
      <c r="BT139" s="354"/>
      <c r="BU139" s="336"/>
      <c r="BV139" s="336"/>
      <c r="BW139" s="336"/>
      <c r="BX139" s="336"/>
      <c r="BY139" s="355"/>
      <c r="BZ139" s="355"/>
      <c r="CA139" s="355"/>
      <c r="CB139" s="355"/>
      <c r="CC139" s="355"/>
      <c r="CD139" s="355"/>
      <c r="CE139" s="355"/>
      <c r="CF139" s="355"/>
      <c r="CG139" s="355"/>
      <c r="CH139" s="355"/>
      <c r="CI139" s="356"/>
      <c r="CJ139" s="356"/>
      <c r="CK139" s="356"/>
      <c r="CL139" s="356"/>
      <c r="CM139" s="356"/>
      <c r="CN139" s="356"/>
      <c r="CO139" s="356"/>
      <c r="CP139" s="356"/>
      <c r="CQ139" s="356"/>
      <c r="CR139" s="356"/>
      <c r="CS139" s="357"/>
      <c r="CT139" s="357"/>
      <c r="CU139" s="357"/>
      <c r="CV139" s="357"/>
      <c r="CW139" s="357"/>
      <c r="CX139" s="357"/>
      <c r="CY139" s="357"/>
      <c r="CZ139" s="357"/>
      <c r="DA139" s="357"/>
      <c r="DB139" s="357"/>
      <c r="DC139" s="357"/>
    </row>
    <row r="140" spans="1:123" ht="26.1" customHeight="1">
      <c r="A140" s="324"/>
      <c r="B140" s="324"/>
      <c r="C140" s="324"/>
      <c r="D140" s="684"/>
      <c r="E140" s="684"/>
      <c r="F140" s="684"/>
      <c r="G140" s="685"/>
      <c r="H140" s="685"/>
      <c r="I140" s="361"/>
      <c r="J140" s="686"/>
      <c r="K140" s="686"/>
      <c r="L140" s="686"/>
      <c r="M140" s="362"/>
      <c r="N140" s="687"/>
      <c r="O140" s="687"/>
      <c r="P140" s="688" t="s">
        <v>282</v>
      </c>
      <c r="Q140" s="688"/>
      <c r="R140" s="689">
        <v>4</v>
      </c>
      <c r="S140" s="689"/>
      <c r="T140" s="689"/>
      <c r="U140" s="363"/>
      <c r="V140" s="316"/>
      <c r="W140" s="316"/>
      <c r="X140" s="316"/>
      <c r="AB140" s="336"/>
      <c r="AC140" s="336"/>
      <c r="AD140" s="336"/>
      <c r="AE140" s="336"/>
      <c r="AF140" s="336"/>
      <c r="AG140" s="336"/>
      <c r="AH140" s="336"/>
      <c r="AI140" s="336"/>
      <c r="AJ140" s="354"/>
      <c r="AK140" s="354"/>
      <c r="AL140" s="354"/>
      <c r="AM140" s="354"/>
      <c r="AN140" s="354"/>
      <c r="AO140" s="354"/>
      <c r="AP140" s="354"/>
      <c r="AQ140" s="354"/>
      <c r="AR140" s="354"/>
      <c r="AS140" s="354"/>
      <c r="AT140" s="354"/>
      <c r="AU140" s="354"/>
      <c r="AV140" s="354"/>
      <c r="AW140" s="354"/>
      <c r="AX140" s="354"/>
      <c r="AY140" s="354"/>
      <c r="AZ140" s="354"/>
      <c r="BA140" s="354"/>
      <c r="BB140" s="354"/>
      <c r="BC140" s="354"/>
      <c r="BD140" s="354"/>
      <c r="BE140" s="354"/>
      <c r="BF140" s="354"/>
      <c r="BG140" s="354"/>
      <c r="BH140" s="354"/>
      <c r="BI140" s="354"/>
      <c r="BJ140" s="354"/>
      <c r="BK140" s="354"/>
      <c r="BL140" s="354"/>
      <c r="BM140" s="354"/>
      <c r="BN140" s="354"/>
      <c r="BO140" s="354"/>
      <c r="BP140" s="354"/>
      <c r="BQ140" s="354"/>
      <c r="BR140" s="354"/>
      <c r="BS140" s="354"/>
      <c r="BT140" s="354"/>
      <c r="BU140" s="354"/>
      <c r="BV140" s="354"/>
      <c r="BW140" s="354"/>
      <c r="BX140" s="354"/>
      <c r="BY140" s="355"/>
      <c r="BZ140" s="355"/>
      <c r="CA140" s="355"/>
      <c r="CB140" s="355"/>
      <c r="CC140" s="355"/>
      <c r="CD140" s="355"/>
      <c r="CE140" s="355"/>
      <c r="CF140" s="355"/>
      <c r="CG140" s="355"/>
      <c r="CH140" s="355"/>
      <c r="CI140" s="356"/>
      <c r="CJ140" s="356"/>
      <c r="CK140" s="356"/>
      <c r="CL140" s="356"/>
      <c r="CM140" s="356"/>
      <c r="CN140" s="356"/>
      <c r="CO140" s="356"/>
      <c r="CP140" s="356"/>
      <c r="CQ140" s="356"/>
      <c r="CR140" s="356"/>
      <c r="CS140" s="357"/>
      <c r="CT140" s="357"/>
      <c r="CU140" s="357"/>
      <c r="CV140" s="357"/>
      <c r="CW140" s="357"/>
      <c r="CX140" s="357"/>
      <c r="CY140" s="357"/>
      <c r="CZ140" s="357"/>
      <c r="DA140" s="357"/>
      <c r="DB140" s="357"/>
      <c r="DC140" s="357"/>
    </row>
    <row r="141" spans="1:123" ht="21.75" customHeight="1">
      <c r="A141" s="314"/>
      <c r="B141" s="314"/>
      <c r="C141" s="314"/>
      <c r="D141" s="314"/>
      <c r="E141" s="314"/>
      <c r="F141" s="314"/>
      <c r="G141" s="314"/>
      <c r="H141" s="314"/>
      <c r="I141" s="314"/>
      <c r="J141" s="314"/>
      <c r="K141" s="314"/>
      <c r="L141" s="314"/>
      <c r="M141" s="314"/>
      <c r="N141" s="706">
        <v>0</v>
      </c>
      <c r="O141" s="706"/>
      <c r="P141" s="706"/>
      <c r="Q141" s="706"/>
      <c r="R141" s="706"/>
      <c r="S141" s="706"/>
      <c r="T141" s="706"/>
      <c r="U141" s="315"/>
      <c r="V141" s="316"/>
      <c r="W141" s="316"/>
      <c r="X141" s="316"/>
      <c r="CW141" s="318"/>
      <c r="CX141" s="318"/>
      <c r="CY141" s="318"/>
      <c r="CZ141" s="318"/>
      <c r="DD141" s="318"/>
      <c r="DE141" s="318"/>
      <c r="DF141" s="318"/>
      <c r="DG141" s="318"/>
      <c r="DK141" s="318"/>
      <c r="DL141" s="318"/>
      <c r="DM141" s="318"/>
      <c r="DN141" s="318"/>
      <c r="DO141" s="318"/>
      <c r="DP141" s="318"/>
      <c r="DQ141" s="318"/>
      <c r="DR141" s="318"/>
      <c r="DS141" s="318"/>
    </row>
    <row r="142" spans="1:123" ht="20.25" customHeight="1">
      <c r="A142" s="707" t="s">
        <v>269</v>
      </c>
      <c r="B142" s="707"/>
      <c r="C142" s="707"/>
      <c r="D142" s="707"/>
      <c r="E142" s="707"/>
      <c r="F142" s="707"/>
      <c r="G142" s="707"/>
      <c r="H142" s="707"/>
      <c r="I142" s="707"/>
      <c r="J142" s="707"/>
      <c r="K142" s="707"/>
      <c r="L142" s="707"/>
      <c r="M142" s="707"/>
      <c r="N142" s="707"/>
      <c r="O142" s="707"/>
      <c r="P142" s="707"/>
      <c r="Q142" s="707"/>
      <c r="R142" s="707"/>
      <c r="S142" s="707"/>
      <c r="T142" s="707"/>
      <c r="U142" s="707"/>
      <c r="V142" s="319"/>
      <c r="W142" s="319"/>
      <c r="X142" s="319"/>
      <c r="Y142" s="320"/>
      <c r="Z142" s="320"/>
      <c r="AA142" s="320"/>
      <c r="AB142" s="320"/>
      <c r="AC142" s="320"/>
      <c r="AD142" s="320"/>
      <c r="AE142" s="320"/>
      <c r="AF142" s="320"/>
      <c r="AG142" s="320"/>
      <c r="AH142" s="320"/>
      <c r="AI142" s="320"/>
      <c r="AJ142" s="320"/>
      <c r="AK142" s="320"/>
      <c r="AL142" s="320"/>
      <c r="AM142" s="320"/>
      <c r="AN142" s="320"/>
      <c r="AO142" s="320"/>
      <c r="AP142" s="320"/>
      <c r="AQ142" s="320"/>
      <c r="AR142" s="320"/>
      <c r="AS142" s="320"/>
      <c r="AT142" s="320"/>
      <c r="AU142" s="320"/>
      <c r="AV142" s="320"/>
      <c r="AW142" s="320"/>
      <c r="AX142" s="320"/>
      <c r="AY142" s="320"/>
      <c r="AZ142" s="320"/>
      <c r="BA142" s="320"/>
      <c r="BB142" s="320"/>
      <c r="BC142" s="320"/>
      <c r="BD142" s="320"/>
      <c r="BE142" s="320"/>
      <c r="BF142" s="320"/>
      <c r="BG142" s="320"/>
      <c r="BH142" s="320"/>
      <c r="BI142" s="320"/>
      <c r="BJ142" s="320"/>
      <c r="BK142" s="320"/>
      <c r="BL142" s="320"/>
      <c r="BM142" s="320"/>
      <c r="BN142" s="320"/>
      <c r="BO142" s="320"/>
      <c r="BP142" s="320"/>
      <c r="BQ142" s="320"/>
      <c r="BR142" s="320"/>
      <c r="BS142" s="320"/>
      <c r="BT142" s="320"/>
      <c r="BU142" s="320"/>
      <c r="BV142" s="320"/>
      <c r="BW142" s="320"/>
      <c r="BX142" s="320"/>
      <c r="BY142" s="320"/>
      <c r="BZ142" s="320"/>
      <c r="CA142" s="320"/>
      <c r="CB142" s="320"/>
      <c r="CC142" s="320"/>
      <c r="CD142" s="320"/>
      <c r="CE142" s="320"/>
      <c r="CF142" s="320"/>
      <c r="CG142" s="320"/>
      <c r="CH142" s="320"/>
      <c r="CI142" s="320"/>
      <c r="CJ142" s="320"/>
      <c r="CK142" s="320"/>
      <c r="CL142" s="320"/>
      <c r="CM142" s="320"/>
      <c r="CN142" s="320"/>
      <c r="CO142" s="320"/>
      <c r="CP142" s="320"/>
      <c r="CQ142" s="320"/>
      <c r="CR142" s="320"/>
      <c r="CS142" s="320"/>
      <c r="CT142" s="320"/>
      <c r="CU142" s="320"/>
      <c r="CV142" s="320"/>
      <c r="CW142" s="320"/>
      <c r="CX142" s="320"/>
      <c r="CY142" s="320"/>
      <c r="CZ142" s="320"/>
      <c r="DA142" s="320"/>
      <c r="DB142" s="320"/>
      <c r="DC142" s="320"/>
      <c r="DD142" s="320"/>
      <c r="DE142" s="320"/>
      <c r="DF142" s="320"/>
      <c r="DG142" s="320"/>
      <c r="DH142" s="320"/>
      <c r="DI142" s="320"/>
      <c r="DJ142" s="320"/>
      <c r="DK142" s="320"/>
      <c r="DL142" s="320"/>
      <c r="DM142" s="320"/>
      <c r="DN142" s="320"/>
      <c r="DO142" s="320"/>
      <c r="DP142" s="320"/>
      <c r="DQ142" s="320"/>
      <c r="DR142" s="320"/>
      <c r="DS142" s="320"/>
    </row>
    <row r="143" spans="1:123" ht="24.75" customHeight="1">
      <c r="A143" s="314"/>
      <c r="B143" s="314"/>
      <c r="C143" s="708" t="str">
        <f>+C3</f>
        <v>工事名</v>
      </c>
      <c r="D143" s="708"/>
      <c r="E143" s="314"/>
      <c r="F143" s="709">
        <f>+F3</f>
        <v>0</v>
      </c>
      <c r="G143" s="709"/>
      <c r="H143" s="314"/>
      <c r="I143" s="314"/>
      <c r="J143" s="314"/>
      <c r="K143" s="314" t="s">
        <v>270</v>
      </c>
      <c r="L143" s="314"/>
      <c r="M143" s="710">
        <f>+M3</f>
        <v>0</v>
      </c>
      <c r="N143" s="710"/>
      <c r="O143" s="710"/>
      <c r="P143" s="710"/>
      <c r="Q143" s="710"/>
      <c r="R143" s="710"/>
      <c r="S143" s="314"/>
      <c r="T143" s="314"/>
      <c r="U143" s="314"/>
      <c r="V143" s="316"/>
      <c r="W143" s="316"/>
      <c r="X143" s="316"/>
    </row>
    <row r="144" spans="1:123" ht="13.5" customHeight="1">
      <c r="A144" s="314"/>
      <c r="B144" s="314"/>
      <c r="C144" s="314"/>
      <c r="D144" s="314"/>
      <c r="E144" s="314"/>
      <c r="F144" s="314"/>
      <c r="G144" s="314"/>
      <c r="H144" s="314"/>
      <c r="I144" s="314"/>
      <c r="J144" s="314"/>
      <c r="K144" s="315"/>
      <c r="L144" s="315"/>
      <c r="M144" s="315"/>
      <c r="N144" s="323"/>
      <c r="O144" s="323"/>
      <c r="P144" s="324"/>
      <c r="Q144" s="324"/>
      <c r="R144" s="324"/>
      <c r="S144" s="325"/>
      <c r="T144" s="325"/>
      <c r="U144" s="325"/>
      <c r="V144" s="316"/>
      <c r="W144" s="316"/>
      <c r="X144" s="316"/>
      <c r="DJ144" s="318"/>
      <c r="DK144" s="318"/>
      <c r="DL144" s="318"/>
      <c r="DM144" s="318"/>
      <c r="DN144" s="318"/>
      <c r="DO144" s="318"/>
      <c r="DP144" s="318"/>
      <c r="DQ144" s="318"/>
      <c r="DR144" s="318"/>
      <c r="DS144" s="318"/>
    </row>
    <row r="145" spans="1:123" ht="19.5" customHeight="1">
      <c r="A145" s="314"/>
      <c r="B145" s="711" t="s">
        <v>271</v>
      </c>
      <c r="C145" s="712"/>
      <c r="D145" s="712" t="s">
        <v>272</v>
      </c>
      <c r="E145" s="712"/>
      <c r="F145" s="712"/>
      <c r="G145" s="712" t="s">
        <v>273</v>
      </c>
      <c r="H145" s="712"/>
      <c r="I145" s="326" t="s">
        <v>274</v>
      </c>
      <c r="J145" s="712" t="s">
        <v>275</v>
      </c>
      <c r="K145" s="712"/>
      <c r="L145" s="712"/>
      <c r="M145" s="326" t="s">
        <v>276</v>
      </c>
      <c r="N145" s="712" t="s">
        <v>7</v>
      </c>
      <c r="O145" s="712"/>
      <c r="P145" s="703" t="s">
        <v>351</v>
      </c>
      <c r="Q145" s="704"/>
      <c r="R145" s="704"/>
      <c r="S145" s="704"/>
      <c r="T145" s="704"/>
      <c r="U145" s="705"/>
      <c r="V145" s="316"/>
      <c r="W145" s="316"/>
      <c r="X145" s="316"/>
      <c r="CK145" s="318"/>
      <c r="CL145" s="318"/>
      <c r="CM145" s="318"/>
      <c r="CN145" s="327"/>
      <c r="CO145" s="327"/>
      <c r="CP145" s="327"/>
      <c r="CQ145" s="327"/>
      <c r="CR145" s="327"/>
      <c r="CS145" s="327"/>
      <c r="CT145" s="327"/>
      <c r="CU145" s="327"/>
      <c r="CV145" s="327"/>
      <c r="CW145" s="327"/>
      <c r="CX145" s="327"/>
      <c r="CY145" s="327"/>
      <c r="CZ145" s="327"/>
      <c r="DA145" s="327"/>
      <c r="DB145" s="327"/>
      <c r="DC145" s="327"/>
      <c r="DD145" s="327"/>
      <c r="DE145" s="327"/>
      <c r="DF145" s="327"/>
      <c r="DG145" s="327"/>
      <c r="DH145" s="327"/>
      <c r="DI145" s="327"/>
      <c r="DJ145" s="327"/>
      <c r="DK145" s="327"/>
    </row>
    <row r="146" spans="1:123" ht="26.1" customHeight="1">
      <c r="A146" s="328"/>
      <c r="B146" s="329"/>
      <c r="C146" s="330"/>
      <c r="D146" s="699"/>
      <c r="E146" s="699"/>
      <c r="F146" s="699"/>
      <c r="G146" s="699"/>
      <c r="H146" s="699"/>
      <c r="I146" s="330"/>
      <c r="J146" s="700"/>
      <c r="K146" s="701"/>
      <c r="L146" s="702"/>
      <c r="M146" s="364"/>
      <c r="N146" s="693">
        <f t="shared" ref="N146:N172" si="6">ROUND(J146*M146,0)</f>
        <v>0</v>
      </c>
      <c r="O146" s="693"/>
      <c r="P146" s="694"/>
      <c r="Q146" s="695"/>
      <c r="R146" s="695"/>
      <c r="S146" s="695"/>
      <c r="T146" s="695"/>
      <c r="U146" s="695"/>
      <c r="V146" s="331"/>
      <c r="W146" s="331"/>
      <c r="X146" s="331"/>
      <c r="Y146" s="332"/>
      <c r="Z146" s="332"/>
      <c r="AA146" s="332"/>
      <c r="AB146" s="332"/>
      <c r="AC146" s="332"/>
      <c r="AD146" s="332"/>
      <c r="AE146" s="332"/>
      <c r="CK146" s="318"/>
      <c r="CL146" s="318"/>
      <c r="CM146" s="318"/>
      <c r="CN146" s="327"/>
      <c r="CO146" s="327"/>
      <c r="CP146" s="327"/>
      <c r="CQ146" s="327"/>
      <c r="CR146" s="327"/>
      <c r="CS146" s="327"/>
      <c r="CT146" s="327"/>
      <c r="CU146" s="327"/>
      <c r="CV146" s="327"/>
      <c r="CW146" s="327"/>
      <c r="CX146" s="327"/>
      <c r="CY146" s="327"/>
      <c r="CZ146" s="327"/>
      <c r="DA146" s="327"/>
      <c r="DB146" s="327"/>
      <c r="DC146" s="327"/>
      <c r="DD146" s="327"/>
      <c r="DE146" s="327"/>
      <c r="DF146" s="327"/>
      <c r="DG146" s="327"/>
      <c r="DH146" s="327"/>
      <c r="DI146" s="327"/>
      <c r="DJ146" s="327"/>
      <c r="DK146" s="327"/>
    </row>
    <row r="147" spans="1:123" ht="26.1" customHeight="1">
      <c r="A147" s="328"/>
      <c r="B147" s="329"/>
      <c r="C147" s="330"/>
      <c r="D147" s="699"/>
      <c r="E147" s="699"/>
      <c r="F147" s="699"/>
      <c r="G147" s="699"/>
      <c r="H147" s="699"/>
      <c r="I147" s="330"/>
      <c r="J147" s="700"/>
      <c r="K147" s="701"/>
      <c r="L147" s="702"/>
      <c r="M147" s="364"/>
      <c r="N147" s="693">
        <f t="shared" si="6"/>
        <v>0</v>
      </c>
      <c r="O147" s="693"/>
      <c r="P147" s="694"/>
      <c r="Q147" s="695"/>
      <c r="R147" s="695"/>
      <c r="S147" s="695"/>
      <c r="T147" s="695"/>
      <c r="U147" s="695"/>
      <c r="V147" s="331"/>
      <c r="W147" s="331"/>
      <c r="X147" s="331"/>
      <c r="Y147" s="332"/>
      <c r="Z147" s="332"/>
      <c r="AA147" s="332"/>
      <c r="AB147" s="332"/>
      <c r="AC147" s="332"/>
      <c r="AD147" s="332"/>
      <c r="AE147" s="332"/>
      <c r="CG147" s="318"/>
      <c r="CH147" s="318"/>
      <c r="CI147" s="318"/>
      <c r="CJ147" s="318"/>
      <c r="CK147" s="318"/>
      <c r="CL147" s="318"/>
      <c r="CM147" s="318"/>
      <c r="CN147" s="318"/>
      <c r="CO147" s="318"/>
      <c r="CP147" s="318"/>
      <c r="CQ147" s="318"/>
      <c r="CR147" s="318"/>
      <c r="CS147" s="318"/>
      <c r="CT147" s="318"/>
      <c r="CU147" s="318"/>
      <c r="CV147" s="318"/>
      <c r="CW147" s="318"/>
      <c r="CX147" s="318"/>
      <c r="CY147" s="318"/>
      <c r="CZ147" s="318"/>
      <c r="DA147" s="318"/>
      <c r="DB147" s="318"/>
      <c r="DC147" s="318"/>
      <c r="DD147" s="318"/>
      <c r="DE147" s="318"/>
      <c r="DF147" s="318"/>
    </row>
    <row r="148" spans="1:123" ht="26.1" customHeight="1">
      <c r="A148" s="328"/>
      <c r="B148" s="329"/>
      <c r="C148" s="330"/>
      <c r="D148" s="699"/>
      <c r="E148" s="699"/>
      <c r="F148" s="699"/>
      <c r="G148" s="699"/>
      <c r="H148" s="699"/>
      <c r="I148" s="330"/>
      <c r="J148" s="700"/>
      <c r="K148" s="701"/>
      <c r="L148" s="702"/>
      <c r="M148" s="364"/>
      <c r="N148" s="693">
        <f t="shared" si="6"/>
        <v>0</v>
      </c>
      <c r="O148" s="693"/>
      <c r="P148" s="694"/>
      <c r="Q148" s="695"/>
      <c r="R148" s="695"/>
      <c r="S148" s="695"/>
      <c r="T148" s="695"/>
      <c r="U148" s="695"/>
      <c r="V148" s="331"/>
      <c r="W148" s="331"/>
      <c r="X148" s="331"/>
      <c r="Y148" s="332"/>
      <c r="Z148" s="332"/>
      <c r="AA148" s="332"/>
      <c r="AB148" s="332"/>
      <c r="AC148" s="332"/>
      <c r="AD148" s="332"/>
      <c r="AE148" s="332"/>
      <c r="CI148" s="333"/>
      <c r="CJ148" s="333"/>
      <c r="CK148" s="334"/>
      <c r="CL148" s="334"/>
      <c r="CM148" s="334"/>
      <c r="CN148" s="334"/>
      <c r="CO148" s="334"/>
      <c r="CP148" s="335"/>
      <c r="CQ148" s="335"/>
      <c r="CR148" s="335"/>
      <c r="CS148" s="335"/>
      <c r="CT148" s="335"/>
      <c r="CU148" s="333"/>
      <c r="CV148" s="333"/>
      <c r="CW148" s="333"/>
      <c r="CX148" s="333"/>
      <c r="CY148" s="333"/>
      <c r="CZ148" s="333"/>
      <c r="DA148" s="333"/>
      <c r="DB148" s="333"/>
      <c r="DC148" s="333"/>
      <c r="DD148" s="333"/>
      <c r="DE148" s="333"/>
      <c r="DF148" s="333"/>
      <c r="DG148" s="333"/>
      <c r="DH148" s="333"/>
      <c r="DI148" s="333"/>
      <c r="DJ148" s="333"/>
      <c r="DK148" s="333"/>
      <c r="DL148" s="333"/>
      <c r="DM148" s="333"/>
      <c r="DN148" s="333"/>
      <c r="DO148" s="333"/>
      <c r="DP148" s="333"/>
      <c r="DQ148" s="333"/>
      <c r="DR148" s="333"/>
      <c r="DS148" s="333"/>
    </row>
    <row r="149" spans="1:123" ht="26.1" customHeight="1">
      <c r="A149" s="328"/>
      <c r="B149" s="329"/>
      <c r="C149" s="330"/>
      <c r="D149" s="699"/>
      <c r="E149" s="699"/>
      <c r="F149" s="699"/>
      <c r="G149" s="699"/>
      <c r="H149" s="699"/>
      <c r="I149" s="330"/>
      <c r="J149" s="700"/>
      <c r="K149" s="701"/>
      <c r="L149" s="702"/>
      <c r="M149" s="364"/>
      <c r="N149" s="693">
        <f t="shared" si="6"/>
        <v>0</v>
      </c>
      <c r="O149" s="693"/>
      <c r="P149" s="694"/>
      <c r="Q149" s="695"/>
      <c r="R149" s="695"/>
      <c r="S149" s="695"/>
      <c r="T149" s="695"/>
      <c r="U149" s="695"/>
      <c r="V149" s="331"/>
      <c r="W149" s="331"/>
      <c r="X149" s="331"/>
      <c r="Y149" s="332"/>
      <c r="Z149" s="332"/>
      <c r="AA149" s="332"/>
      <c r="AB149" s="332"/>
      <c r="AC149" s="332"/>
      <c r="AD149" s="332"/>
      <c r="AE149" s="332"/>
    </row>
    <row r="150" spans="1:123" ht="26.1" customHeight="1">
      <c r="A150" s="328"/>
      <c r="B150" s="329"/>
      <c r="C150" s="330"/>
      <c r="D150" s="699"/>
      <c r="E150" s="699"/>
      <c r="F150" s="699"/>
      <c r="G150" s="699"/>
      <c r="H150" s="699"/>
      <c r="I150" s="330"/>
      <c r="J150" s="700"/>
      <c r="K150" s="701"/>
      <c r="L150" s="702"/>
      <c r="M150" s="364"/>
      <c r="N150" s="693">
        <f t="shared" si="6"/>
        <v>0</v>
      </c>
      <c r="O150" s="693"/>
      <c r="P150" s="694"/>
      <c r="Q150" s="695"/>
      <c r="R150" s="695"/>
      <c r="S150" s="695"/>
      <c r="T150" s="695"/>
      <c r="U150" s="695"/>
      <c r="V150" s="331"/>
      <c r="W150" s="331"/>
      <c r="X150" s="331"/>
      <c r="Y150" s="332"/>
      <c r="Z150" s="332"/>
      <c r="AA150" s="332"/>
      <c r="AB150" s="332"/>
      <c r="AC150" s="332"/>
      <c r="AD150" s="332"/>
      <c r="AE150" s="332"/>
      <c r="CI150" s="336"/>
      <c r="CJ150" s="336"/>
      <c r="CK150" s="336"/>
      <c r="CL150" s="336"/>
      <c r="CM150" s="336"/>
      <c r="CN150" s="336"/>
      <c r="CO150" s="336"/>
      <c r="CP150" s="336"/>
      <c r="CQ150" s="336"/>
      <c r="CR150" s="336"/>
      <c r="CS150" s="336"/>
      <c r="CT150" s="336"/>
      <c r="CU150" s="336"/>
      <c r="CV150" s="336"/>
      <c r="CW150" s="336"/>
      <c r="CX150" s="336"/>
      <c r="CY150" s="336"/>
      <c r="CZ150" s="336"/>
      <c r="DA150" s="336"/>
      <c r="DB150" s="336"/>
      <c r="DC150" s="336"/>
      <c r="DD150" s="336"/>
      <c r="DE150" s="336"/>
      <c r="DF150" s="336"/>
      <c r="DG150" s="336"/>
      <c r="DH150" s="336"/>
      <c r="DI150" s="336"/>
      <c r="DJ150" s="336"/>
      <c r="DK150" s="336"/>
      <c r="DL150" s="336"/>
      <c r="DM150" s="336"/>
      <c r="DN150" s="336"/>
      <c r="DO150" s="336"/>
      <c r="DP150" s="336"/>
      <c r="DQ150" s="336"/>
      <c r="DR150" s="336"/>
      <c r="DS150" s="336"/>
    </row>
    <row r="151" spans="1:123" ht="26.1" customHeight="1">
      <c r="A151" s="314"/>
      <c r="B151" s="329"/>
      <c r="C151" s="330"/>
      <c r="D151" s="699"/>
      <c r="E151" s="699"/>
      <c r="F151" s="699"/>
      <c r="G151" s="699"/>
      <c r="H151" s="699"/>
      <c r="I151" s="330"/>
      <c r="J151" s="700"/>
      <c r="K151" s="701"/>
      <c r="L151" s="702"/>
      <c r="M151" s="364"/>
      <c r="N151" s="693">
        <f t="shared" si="6"/>
        <v>0</v>
      </c>
      <c r="O151" s="693"/>
      <c r="P151" s="694"/>
      <c r="Q151" s="695"/>
      <c r="R151" s="695"/>
      <c r="S151" s="695"/>
      <c r="T151" s="695"/>
      <c r="U151" s="695"/>
      <c r="V151" s="316"/>
      <c r="W151" s="316"/>
      <c r="X151" s="316"/>
      <c r="CI151" s="338"/>
      <c r="CJ151" s="338"/>
      <c r="CK151" s="338"/>
      <c r="CL151" s="338"/>
      <c r="CM151" s="338"/>
      <c r="CN151" s="338"/>
      <c r="CO151" s="338"/>
      <c r="CP151" s="338"/>
      <c r="CQ151" s="338"/>
      <c r="CR151" s="338"/>
      <c r="CS151" s="338"/>
      <c r="CT151" s="338"/>
      <c r="CU151" s="338"/>
      <c r="CV151" s="338"/>
      <c r="CW151" s="338"/>
      <c r="CX151" s="338"/>
      <c r="CY151" s="338"/>
      <c r="CZ151" s="338"/>
      <c r="DA151" s="338"/>
      <c r="DB151" s="338"/>
      <c r="DC151" s="338"/>
      <c r="DD151" s="338"/>
      <c r="DE151" s="338"/>
      <c r="DF151" s="338"/>
      <c r="DG151" s="338"/>
      <c r="DH151" s="338"/>
      <c r="DI151" s="338"/>
      <c r="DJ151" s="338"/>
      <c r="DK151" s="338"/>
      <c r="DL151" s="338"/>
      <c r="DM151" s="338"/>
      <c r="DN151" s="338"/>
      <c r="DO151" s="338"/>
      <c r="DP151" s="338"/>
      <c r="DQ151" s="338"/>
      <c r="DR151" s="338"/>
      <c r="DS151" s="338"/>
    </row>
    <row r="152" spans="1:123" ht="26.1" customHeight="1">
      <c r="A152" s="314"/>
      <c r="B152" s="329"/>
      <c r="C152" s="330"/>
      <c r="D152" s="699"/>
      <c r="E152" s="699"/>
      <c r="F152" s="699"/>
      <c r="G152" s="699"/>
      <c r="H152" s="699"/>
      <c r="I152" s="330"/>
      <c r="J152" s="700"/>
      <c r="K152" s="701"/>
      <c r="L152" s="702"/>
      <c r="M152" s="364"/>
      <c r="N152" s="693">
        <f t="shared" si="6"/>
        <v>0</v>
      </c>
      <c r="O152" s="693"/>
      <c r="P152" s="694"/>
      <c r="Q152" s="695"/>
      <c r="R152" s="695"/>
      <c r="S152" s="695"/>
      <c r="T152" s="695"/>
      <c r="U152" s="695"/>
      <c r="V152" s="316"/>
      <c r="W152" s="316"/>
      <c r="X152" s="316"/>
    </row>
    <row r="153" spans="1:123" ht="26.1" customHeight="1">
      <c r="A153" s="314"/>
      <c r="B153" s="329"/>
      <c r="C153" s="330"/>
      <c r="D153" s="699"/>
      <c r="E153" s="699"/>
      <c r="F153" s="699"/>
      <c r="G153" s="699"/>
      <c r="H153" s="699"/>
      <c r="I153" s="330"/>
      <c r="J153" s="700"/>
      <c r="K153" s="701"/>
      <c r="L153" s="702"/>
      <c r="M153" s="364"/>
      <c r="N153" s="693">
        <f t="shared" si="6"/>
        <v>0</v>
      </c>
      <c r="O153" s="693"/>
      <c r="P153" s="694"/>
      <c r="Q153" s="695"/>
      <c r="R153" s="695"/>
      <c r="S153" s="695"/>
      <c r="T153" s="695"/>
      <c r="U153" s="695"/>
      <c r="V153" s="316"/>
      <c r="W153" s="316"/>
      <c r="X153" s="316"/>
    </row>
    <row r="154" spans="1:123" ht="26.1" customHeight="1">
      <c r="A154" s="314"/>
      <c r="B154" s="329"/>
      <c r="C154" s="330"/>
      <c r="D154" s="699"/>
      <c r="E154" s="699"/>
      <c r="F154" s="699"/>
      <c r="G154" s="699"/>
      <c r="H154" s="699"/>
      <c r="I154" s="330"/>
      <c r="J154" s="700"/>
      <c r="K154" s="701"/>
      <c r="L154" s="702"/>
      <c r="M154" s="364"/>
      <c r="N154" s="693">
        <f t="shared" si="6"/>
        <v>0</v>
      </c>
      <c r="O154" s="693"/>
      <c r="P154" s="694"/>
      <c r="Q154" s="695"/>
      <c r="R154" s="695"/>
      <c r="S154" s="695"/>
      <c r="T154" s="695"/>
      <c r="U154" s="695"/>
      <c r="V154" s="316"/>
      <c r="W154" s="316"/>
      <c r="X154" s="316"/>
    </row>
    <row r="155" spans="1:123" ht="26.1" customHeight="1">
      <c r="A155" s="314"/>
      <c r="B155" s="329"/>
      <c r="C155" s="330"/>
      <c r="D155" s="699"/>
      <c r="E155" s="699"/>
      <c r="F155" s="699"/>
      <c r="G155" s="699"/>
      <c r="H155" s="699"/>
      <c r="I155" s="330"/>
      <c r="J155" s="700"/>
      <c r="K155" s="701"/>
      <c r="L155" s="702"/>
      <c r="M155" s="364"/>
      <c r="N155" s="693">
        <f t="shared" si="6"/>
        <v>0</v>
      </c>
      <c r="O155" s="693"/>
      <c r="P155" s="694"/>
      <c r="Q155" s="695"/>
      <c r="R155" s="695"/>
      <c r="S155" s="695"/>
      <c r="T155" s="695"/>
      <c r="U155" s="695"/>
      <c r="V155" s="316"/>
      <c r="W155" s="316"/>
      <c r="X155" s="316"/>
      <c r="BR155" s="339"/>
      <c r="BS155" s="339"/>
      <c r="BT155" s="339"/>
      <c r="BU155" s="339"/>
      <c r="BV155" s="339"/>
      <c r="BW155" s="339"/>
      <c r="BX155" s="339"/>
      <c r="BY155" s="339"/>
      <c r="BZ155" s="339"/>
      <c r="CA155" s="339"/>
      <c r="CB155" s="327"/>
      <c r="CC155" s="327"/>
      <c r="CD155" s="327"/>
      <c r="CE155" s="327"/>
      <c r="CF155" s="327"/>
      <c r="CG155" s="327"/>
      <c r="CH155" s="327"/>
      <c r="CI155" s="327"/>
      <c r="CJ155" s="327"/>
      <c r="CK155" s="327"/>
      <c r="CL155" s="327"/>
      <c r="CM155" s="327"/>
      <c r="CS155" s="334"/>
      <c r="CT155" s="334"/>
      <c r="CU155" s="334"/>
      <c r="CV155" s="334"/>
      <c r="CW155" s="334"/>
      <c r="CX155" s="334"/>
      <c r="CY155" s="334"/>
      <c r="CZ155" s="334"/>
      <c r="DA155" s="334"/>
      <c r="DB155" s="334"/>
      <c r="DC155" s="334"/>
      <c r="DD155" s="334"/>
      <c r="DE155" s="334"/>
      <c r="DF155" s="327"/>
      <c r="DG155" s="327"/>
      <c r="DH155" s="327"/>
      <c r="DI155" s="327"/>
      <c r="DJ155" s="327"/>
      <c r="DK155" s="327"/>
      <c r="DL155" s="327"/>
      <c r="DM155" s="327"/>
    </row>
    <row r="156" spans="1:123" ht="26.1" customHeight="1">
      <c r="A156" s="314"/>
      <c r="B156" s="329"/>
      <c r="C156" s="330"/>
      <c r="D156" s="699"/>
      <c r="E156" s="699"/>
      <c r="F156" s="699"/>
      <c r="G156" s="699"/>
      <c r="H156" s="699"/>
      <c r="I156" s="330"/>
      <c r="J156" s="700"/>
      <c r="K156" s="701"/>
      <c r="L156" s="702"/>
      <c r="M156" s="364"/>
      <c r="N156" s="693">
        <f t="shared" si="6"/>
        <v>0</v>
      </c>
      <c r="O156" s="693"/>
      <c r="P156" s="694"/>
      <c r="Q156" s="695"/>
      <c r="R156" s="695"/>
      <c r="S156" s="695"/>
      <c r="T156" s="695"/>
      <c r="U156" s="695"/>
      <c r="V156" s="316"/>
      <c r="W156" s="316"/>
      <c r="X156" s="316"/>
      <c r="AH156" s="339"/>
      <c r="AI156" s="339"/>
      <c r="AJ156" s="339"/>
      <c r="AK156" s="339"/>
      <c r="AL156" s="339"/>
      <c r="AM156" s="339"/>
      <c r="AN156" s="339"/>
      <c r="AO156" s="339"/>
      <c r="AP156" s="339"/>
      <c r="AR156" s="340"/>
      <c r="AS156" s="340"/>
      <c r="AT156" s="340"/>
      <c r="AU156" s="340"/>
      <c r="AV156" s="340"/>
      <c r="AW156" s="340"/>
      <c r="AX156" s="340"/>
      <c r="AY156" s="340"/>
      <c r="AZ156" s="340"/>
      <c r="BA156" s="340"/>
      <c r="BB156" s="340"/>
      <c r="BC156" s="340"/>
      <c r="BD156" s="340"/>
      <c r="BE156" s="340"/>
      <c r="BF156" s="340"/>
      <c r="BG156" s="340"/>
      <c r="BH156" s="340"/>
      <c r="BI156" s="340"/>
      <c r="BJ156" s="340"/>
      <c r="BK156" s="340"/>
      <c r="BL156" s="340"/>
      <c r="BM156" s="340"/>
      <c r="BN156" s="340"/>
      <c r="BO156" s="340"/>
      <c r="BP156" s="340"/>
      <c r="BR156" s="339"/>
      <c r="BS156" s="339"/>
      <c r="BT156" s="339"/>
      <c r="BU156" s="339"/>
      <c r="BV156" s="339"/>
      <c r="BW156" s="339"/>
      <c r="BX156" s="339"/>
      <c r="BY156" s="339"/>
      <c r="BZ156" s="339"/>
      <c r="CA156" s="339"/>
      <c r="CB156" s="327"/>
      <c r="CC156" s="327"/>
      <c r="CD156" s="327"/>
      <c r="CE156" s="327"/>
      <c r="CF156" s="327"/>
      <c r="CG156" s="327"/>
      <c r="CH156" s="327"/>
      <c r="CI156" s="327"/>
      <c r="CJ156" s="327"/>
      <c r="CK156" s="327"/>
      <c r="CL156" s="327"/>
      <c r="CM156" s="327"/>
      <c r="CS156" s="334"/>
      <c r="CT156" s="334"/>
      <c r="CU156" s="334"/>
      <c r="CV156" s="334"/>
      <c r="CW156" s="334"/>
      <c r="CX156" s="334"/>
      <c r="CY156" s="334"/>
      <c r="CZ156" s="334"/>
      <c r="DA156" s="334"/>
      <c r="DB156" s="334"/>
      <c r="DC156" s="334"/>
      <c r="DD156" s="334"/>
      <c r="DE156" s="334"/>
      <c r="DF156" s="327"/>
      <c r="DG156" s="327"/>
      <c r="DH156" s="327"/>
      <c r="DI156" s="327"/>
      <c r="DJ156" s="327"/>
      <c r="DK156" s="327"/>
      <c r="DL156" s="327"/>
      <c r="DM156" s="327"/>
    </row>
    <row r="157" spans="1:123" ht="26.1" customHeight="1">
      <c r="A157" s="314"/>
      <c r="B157" s="329"/>
      <c r="C157" s="330"/>
      <c r="D157" s="699"/>
      <c r="E157" s="699"/>
      <c r="F157" s="699"/>
      <c r="G157" s="699"/>
      <c r="H157" s="699"/>
      <c r="I157" s="330"/>
      <c r="J157" s="700"/>
      <c r="K157" s="701"/>
      <c r="L157" s="702"/>
      <c r="M157" s="364"/>
      <c r="N157" s="693">
        <f t="shared" si="6"/>
        <v>0</v>
      </c>
      <c r="O157" s="693"/>
      <c r="P157" s="694"/>
      <c r="Q157" s="695"/>
      <c r="R157" s="695"/>
      <c r="S157" s="695"/>
      <c r="T157" s="695"/>
      <c r="U157" s="695"/>
      <c r="V157" s="316"/>
      <c r="W157" s="316"/>
      <c r="X157" s="316"/>
      <c r="AH157" s="339"/>
      <c r="AI157" s="318"/>
      <c r="AJ157" s="318"/>
      <c r="AK157" s="318"/>
      <c r="AL157" s="318"/>
      <c r="AM157" s="318"/>
      <c r="AN157" s="318"/>
      <c r="AO157" s="318"/>
      <c r="AP157" s="318"/>
      <c r="BP157" s="318"/>
      <c r="BQ157" s="318"/>
      <c r="BR157" s="318"/>
      <c r="BS157" s="318"/>
      <c r="BT157" s="318"/>
      <c r="BU157" s="318"/>
      <c r="BV157" s="318"/>
      <c r="BW157" s="318"/>
    </row>
    <row r="158" spans="1:123" ht="26.1" customHeight="1">
      <c r="A158" s="314"/>
      <c r="B158" s="329"/>
      <c r="C158" s="330"/>
      <c r="D158" s="699"/>
      <c r="E158" s="699"/>
      <c r="F158" s="699"/>
      <c r="G158" s="699"/>
      <c r="H158" s="699"/>
      <c r="I158" s="330"/>
      <c r="J158" s="700"/>
      <c r="K158" s="701"/>
      <c r="L158" s="702"/>
      <c r="M158" s="364"/>
      <c r="N158" s="693">
        <f t="shared" si="6"/>
        <v>0</v>
      </c>
      <c r="O158" s="693"/>
      <c r="P158" s="694"/>
      <c r="Q158" s="695"/>
      <c r="R158" s="695"/>
      <c r="S158" s="695"/>
      <c r="T158" s="695"/>
      <c r="U158" s="695"/>
      <c r="V158" s="316"/>
      <c r="W158" s="316"/>
      <c r="X158" s="316"/>
      <c r="AH158" s="339"/>
      <c r="AI158" s="339"/>
      <c r="AJ158" s="339"/>
      <c r="AK158" s="339"/>
      <c r="AL158" s="339"/>
      <c r="AM158" s="339"/>
      <c r="AN158" s="339"/>
      <c r="AO158" s="339"/>
      <c r="AP158" s="339"/>
      <c r="AQ158" s="339"/>
      <c r="AR158" s="339"/>
      <c r="AS158" s="339"/>
      <c r="AT158" s="339"/>
      <c r="AU158" s="339"/>
      <c r="AV158" s="339"/>
      <c r="AW158" s="339"/>
      <c r="AX158" s="341"/>
      <c r="AY158" s="341"/>
      <c r="AZ158" s="341"/>
      <c r="BA158" s="341"/>
      <c r="BB158" s="341"/>
      <c r="BC158" s="341"/>
      <c r="BD158" s="341"/>
      <c r="BE158" s="341"/>
      <c r="BF158" s="341"/>
      <c r="BG158" s="341"/>
      <c r="BH158" s="341"/>
      <c r="BI158" s="341"/>
      <c r="BJ158" s="341"/>
      <c r="BK158" s="341"/>
      <c r="BL158" s="341"/>
      <c r="BM158" s="341"/>
      <c r="BN158" s="341"/>
      <c r="BO158" s="341"/>
      <c r="BQ158" s="339"/>
      <c r="BR158" s="339"/>
      <c r="BS158" s="339"/>
      <c r="BT158" s="339"/>
      <c r="BU158" s="339"/>
      <c r="BV158" s="339"/>
      <c r="BW158" s="339"/>
      <c r="BX158" s="339"/>
      <c r="BY158" s="339"/>
      <c r="BZ158" s="339"/>
      <c r="CA158" s="339"/>
      <c r="CB158" s="339"/>
      <c r="CC158" s="339"/>
      <c r="CD158" s="339"/>
      <c r="CE158" s="339"/>
      <c r="CF158" s="339"/>
      <c r="CG158" s="341"/>
      <c r="CH158" s="341"/>
      <c r="CI158" s="341"/>
      <c r="CJ158" s="341"/>
      <c r="CK158" s="341"/>
      <c r="CL158" s="341"/>
      <c r="CM158" s="341"/>
      <c r="CN158" s="341"/>
      <c r="CO158" s="341"/>
      <c r="CP158" s="341"/>
      <c r="CQ158" s="341"/>
      <c r="CR158" s="341"/>
      <c r="CS158" s="341"/>
      <c r="CT158" s="341"/>
      <c r="CU158" s="341"/>
      <c r="CV158" s="341"/>
      <c r="CW158" s="341"/>
    </row>
    <row r="159" spans="1:123" ht="26.1" customHeight="1">
      <c r="A159" s="314"/>
      <c r="B159" s="329"/>
      <c r="C159" s="330"/>
      <c r="D159" s="699"/>
      <c r="E159" s="699"/>
      <c r="F159" s="699"/>
      <c r="G159" s="699"/>
      <c r="H159" s="699"/>
      <c r="I159" s="330"/>
      <c r="J159" s="700"/>
      <c r="K159" s="701"/>
      <c r="L159" s="702"/>
      <c r="M159" s="364"/>
      <c r="N159" s="693">
        <f t="shared" si="6"/>
        <v>0</v>
      </c>
      <c r="O159" s="693"/>
      <c r="P159" s="694"/>
      <c r="Q159" s="695"/>
      <c r="R159" s="695"/>
      <c r="S159" s="695"/>
      <c r="T159" s="695"/>
      <c r="U159" s="695"/>
      <c r="V159" s="316"/>
      <c r="W159" s="316"/>
      <c r="X159" s="316"/>
      <c r="AH159" s="339"/>
      <c r="AI159" s="339"/>
      <c r="AJ159" s="339"/>
      <c r="AK159" s="339"/>
      <c r="AL159" s="339"/>
      <c r="AM159" s="339"/>
      <c r="AN159" s="339"/>
      <c r="AO159" s="339"/>
      <c r="AP159" s="339"/>
      <c r="AQ159" s="339"/>
      <c r="AR159" s="339"/>
      <c r="AS159" s="339"/>
      <c r="AT159" s="339"/>
      <c r="AU159" s="339"/>
      <c r="AV159" s="339"/>
      <c r="AW159" s="339"/>
      <c r="AX159" s="341"/>
      <c r="AY159" s="341"/>
      <c r="AZ159" s="341"/>
      <c r="BA159" s="341"/>
      <c r="BB159" s="341"/>
      <c r="BC159" s="341"/>
      <c r="BD159" s="341"/>
      <c r="BE159" s="341"/>
      <c r="BF159" s="341"/>
      <c r="BG159" s="341"/>
      <c r="BH159" s="341"/>
      <c r="BI159" s="341"/>
      <c r="BJ159" s="341"/>
      <c r="BK159" s="341"/>
      <c r="BL159" s="341"/>
      <c r="BM159" s="341"/>
      <c r="BN159" s="341"/>
      <c r="BO159" s="341"/>
      <c r="BQ159" s="339"/>
      <c r="BR159" s="339"/>
      <c r="BS159" s="339"/>
      <c r="BT159" s="339"/>
      <c r="BU159" s="339"/>
      <c r="BV159" s="339"/>
      <c r="BW159" s="339"/>
      <c r="BX159" s="339"/>
      <c r="BY159" s="339"/>
      <c r="BZ159" s="339"/>
      <c r="CA159" s="339"/>
      <c r="CB159" s="339"/>
      <c r="CC159" s="339"/>
      <c r="CD159" s="339"/>
      <c r="CE159" s="339"/>
      <c r="CF159" s="339"/>
      <c r="CG159" s="341"/>
      <c r="CH159" s="341"/>
      <c r="CI159" s="341"/>
      <c r="CJ159" s="341"/>
      <c r="CK159" s="341"/>
      <c r="CL159" s="341"/>
      <c r="CM159" s="341"/>
      <c r="CN159" s="341"/>
      <c r="CO159" s="341"/>
      <c r="CP159" s="341"/>
      <c r="CQ159" s="341"/>
      <c r="CR159" s="341"/>
      <c r="CS159" s="341"/>
      <c r="CT159" s="341"/>
      <c r="CU159" s="341"/>
      <c r="CV159" s="341"/>
      <c r="CW159" s="341"/>
    </row>
    <row r="160" spans="1:123" ht="26.1" customHeight="1">
      <c r="A160" s="314"/>
      <c r="B160" s="329"/>
      <c r="C160" s="330"/>
      <c r="D160" s="699"/>
      <c r="E160" s="699"/>
      <c r="F160" s="699"/>
      <c r="G160" s="699"/>
      <c r="H160" s="699"/>
      <c r="I160" s="330"/>
      <c r="J160" s="700"/>
      <c r="K160" s="701"/>
      <c r="L160" s="702"/>
      <c r="M160" s="364"/>
      <c r="N160" s="693">
        <f t="shared" si="6"/>
        <v>0</v>
      </c>
      <c r="O160" s="693"/>
      <c r="P160" s="694"/>
      <c r="Q160" s="695"/>
      <c r="R160" s="695"/>
      <c r="S160" s="695"/>
      <c r="T160" s="695"/>
      <c r="U160" s="695"/>
      <c r="V160" s="316"/>
      <c r="W160" s="316"/>
      <c r="X160" s="316"/>
      <c r="AH160" s="339"/>
      <c r="AI160" s="339"/>
      <c r="AJ160" s="339"/>
      <c r="AK160" s="339"/>
      <c r="AL160" s="339"/>
      <c r="AM160" s="339"/>
      <c r="AN160" s="339"/>
      <c r="AO160" s="339"/>
      <c r="AP160" s="339"/>
      <c r="AQ160" s="339"/>
      <c r="AR160" s="339"/>
      <c r="AS160" s="339"/>
      <c r="AT160" s="339"/>
      <c r="AU160" s="339"/>
      <c r="AV160" s="339"/>
      <c r="AW160" s="339"/>
      <c r="AX160" s="341"/>
      <c r="AY160" s="341"/>
      <c r="AZ160" s="341"/>
      <c r="BA160" s="341"/>
      <c r="BB160" s="341"/>
      <c r="BC160" s="341"/>
      <c r="BD160" s="341"/>
      <c r="BE160" s="341"/>
      <c r="BF160" s="341"/>
      <c r="BG160" s="341"/>
      <c r="BH160" s="341"/>
      <c r="BI160" s="341"/>
      <c r="BJ160" s="341"/>
      <c r="BK160" s="341"/>
      <c r="BL160" s="341"/>
      <c r="BM160" s="341"/>
      <c r="BN160" s="341"/>
      <c r="BO160" s="341"/>
      <c r="BY160" s="318"/>
      <c r="BZ160" s="318"/>
      <c r="CA160" s="318"/>
      <c r="CB160" s="318"/>
      <c r="CC160" s="318"/>
      <c r="CI160" s="341"/>
      <c r="CJ160" s="341"/>
      <c r="CK160" s="341"/>
      <c r="CL160" s="341"/>
      <c r="CM160" s="341"/>
      <c r="CN160" s="341"/>
      <c r="CO160" s="341"/>
      <c r="CP160" s="341"/>
      <c r="CQ160" s="341"/>
      <c r="CR160" s="341"/>
      <c r="CS160" s="341"/>
      <c r="CT160" s="341"/>
      <c r="CU160" s="341"/>
      <c r="CV160" s="341"/>
      <c r="CW160" s="341"/>
    </row>
    <row r="161" spans="1:123" ht="26.1" customHeight="1">
      <c r="A161" s="314"/>
      <c r="B161" s="329"/>
      <c r="C161" s="330"/>
      <c r="D161" s="699"/>
      <c r="E161" s="699"/>
      <c r="F161" s="699"/>
      <c r="G161" s="699"/>
      <c r="H161" s="699"/>
      <c r="I161" s="330"/>
      <c r="J161" s="700"/>
      <c r="K161" s="701"/>
      <c r="L161" s="702"/>
      <c r="M161" s="364"/>
      <c r="N161" s="693">
        <f t="shared" si="6"/>
        <v>0</v>
      </c>
      <c r="O161" s="693"/>
      <c r="P161" s="694"/>
      <c r="Q161" s="695"/>
      <c r="R161" s="695"/>
      <c r="S161" s="695"/>
      <c r="T161" s="695"/>
      <c r="U161" s="695"/>
      <c r="V161" s="316"/>
      <c r="W161" s="316"/>
      <c r="X161" s="316"/>
      <c r="AH161" s="339"/>
      <c r="AI161" s="339"/>
      <c r="AJ161" s="339"/>
      <c r="AK161" s="339"/>
      <c r="AL161" s="339"/>
      <c r="AM161" s="339"/>
      <c r="AN161" s="339"/>
      <c r="AO161" s="339"/>
      <c r="AP161" s="339"/>
      <c r="AQ161" s="339"/>
      <c r="AR161" s="339"/>
      <c r="AS161" s="339"/>
      <c r="AT161" s="339"/>
      <c r="AU161" s="339"/>
      <c r="AV161" s="339"/>
      <c r="AW161" s="339"/>
      <c r="AX161" s="341"/>
      <c r="AY161" s="341"/>
      <c r="AZ161" s="341"/>
      <c r="BA161" s="341"/>
      <c r="BB161" s="341"/>
      <c r="BC161" s="341"/>
      <c r="BD161" s="341"/>
      <c r="BE161" s="341"/>
      <c r="BF161" s="341"/>
      <c r="BG161" s="341"/>
      <c r="BH161" s="341"/>
      <c r="BI161" s="341"/>
      <c r="BJ161" s="341"/>
      <c r="BK161" s="341"/>
      <c r="BL161" s="341"/>
      <c r="BM161" s="341"/>
      <c r="BN161" s="341"/>
      <c r="BO161" s="341"/>
      <c r="BQ161" s="342"/>
      <c r="BR161" s="342"/>
      <c r="BS161" s="342"/>
      <c r="BT161" s="342"/>
      <c r="BU161" s="342"/>
      <c r="BV161" s="342"/>
      <c r="BW161" s="342"/>
      <c r="BX161" s="342"/>
      <c r="BY161" s="342"/>
      <c r="BZ161" s="342"/>
      <c r="CA161" s="342"/>
      <c r="CB161" s="342"/>
      <c r="CC161" s="342"/>
      <c r="CD161" s="342"/>
      <c r="CE161" s="342"/>
      <c r="CF161" s="342"/>
      <c r="CG161" s="342"/>
      <c r="CH161" s="342"/>
      <c r="CI161" s="341"/>
      <c r="CJ161" s="341"/>
      <c r="CK161" s="341"/>
      <c r="CL161" s="341"/>
      <c r="CM161" s="341"/>
      <c r="CN161" s="341"/>
      <c r="CO161" s="341"/>
      <c r="CP161" s="341"/>
      <c r="CQ161" s="341"/>
      <c r="CR161" s="341"/>
      <c r="CS161" s="341"/>
      <c r="CT161" s="341"/>
      <c r="CU161" s="341"/>
      <c r="CV161" s="341"/>
      <c r="CW161" s="341"/>
      <c r="CX161" s="341"/>
      <c r="CY161" s="341"/>
    </row>
    <row r="162" spans="1:123" ht="26.1" customHeight="1">
      <c r="A162" s="314"/>
      <c r="B162" s="329"/>
      <c r="C162" s="330"/>
      <c r="D162" s="699"/>
      <c r="E162" s="699"/>
      <c r="F162" s="699"/>
      <c r="G162" s="699"/>
      <c r="H162" s="699"/>
      <c r="I162" s="330"/>
      <c r="J162" s="700"/>
      <c r="K162" s="701"/>
      <c r="L162" s="702"/>
      <c r="M162" s="364"/>
      <c r="N162" s="693">
        <f t="shared" si="6"/>
        <v>0</v>
      </c>
      <c r="O162" s="693"/>
      <c r="P162" s="694"/>
      <c r="Q162" s="695"/>
      <c r="R162" s="695"/>
      <c r="S162" s="695"/>
      <c r="T162" s="695"/>
      <c r="U162" s="695"/>
      <c r="V162" s="316"/>
      <c r="W162" s="316"/>
      <c r="X162" s="316"/>
      <c r="AH162" s="339"/>
      <c r="AI162" s="339"/>
      <c r="AJ162" s="339"/>
      <c r="AK162" s="339"/>
      <c r="AL162" s="339"/>
      <c r="AM162" s="339"/>
      <c r="AN162" s="339"/>
      <c r="AO162" s="339"/>
      <c r="AP162" s="339"/>
      <c r="AQ162" s="339"/>
      <c r="AR162" s="339"/>
      <c r="AS162" s="339"/>
      <c r="AT162" s="339"/>
      <c r="AU162" s="339"/>
      <c r="AV162" s="339"/>
      <c r="AW162" s="339"/>
      <c r="AX162" s="341"/>
      <c r="AY162" s="341"/>
      <c r="AZ162" s="341"/>
      <c r="BA162" s="341"/>
      <c r="BB162" s="341"/>
      <c r="BC162" s="341"/>
      <c r="BD162" s="341"/>
      <c r="BE162" s="341"/>
      <c r="BF162" s="341"/>
      <c r="BG162" s="341"/>
      <c r="BH162" s="341"/>
      <c r="BI162" s="341"/>
      <c r="BJ162" s="341"/>
      <c r="BK162" s="341"/>
      <c r="BL162" s="341"/>
      <c r="BM162" s="341"/>
      <c r="BN162" s="341"/>
      <c r="BO162" s="341"/>
      <c r="BQ162" s="339"/>
      <c r="BR162" s="339"/>
      <c r="BS162" s="339"/>
      <c r="BT162" s="339"/>
      <c r="BU162" s="339"/>
      <c r="BV162" s="339"/>
      <c r="BW162" s="339"/>
      <c r="BX162" s="339"/>
      <c r="BY162" s="339"/>
      <c r="BZ162" s="339"/>
      <c r="CA162" s="339"/>
      <c r="CB162" s="339"/>
      <c r="CC162" s="339"/>
      <c r="CD162" s="339"/>
      <c r="CE162" s="339"/>
      <c r="CF162" s="339"/>
      <c r="CG162" s="341"/>
      <c r="CH162" s="341"/>
      <c r="CI162" s="341"/>
      <c r="CJ162" s="341"/>
      <c r="CK162" s="341"/>
      <c r="CL162" s="341"/>
      <c r="CM162" s="341"/>
      <c r="CN162" s="341"/>
      <c r="CO162" s="341"/>
      <c r="CP162" s="341"/>
      <c r="CQ162" s="341"/>
      <c r="CR162" s="341"/>
      <c r="CS162" s="341"/>
      <c r="CT162" s="341"/>
      <c r="CU162" s="341"/>
      <c r="CV162" s="341"/>
      <c r="CW162" s="341"/>
      <c r="CX162" s="341"/>
      <c r="CY162" s="341"/>
    </row>
    <row r="163" spans="1:123" ht="26.1" customHeight="1">
      <c r="A163" s="314"/>
      <c r="B163" s="329"/>
      <c r="C163" s="330"/>
      <c r="D163" s="699"/>
      <c r="E163" s="699"/>
      <c r="F163" s="699"/>
      <c r="G163" s="699"/>
      <c r="H163" s="699"/>
      <c r="I163" s="330"/>
      <c r="J163" s="700"/>
      <c r="K163" s="701"/>
      <c r="L163" s="702"/>
      <c r="M163" s="364"/>
      <c r="N163" s="693">
        <f t="shared" si="6"/>
        <v>0</v>
      </c>
      <c r="O163" s="693"/>
      <c r="P163" s="694"/>
      <c r="Q163" s="695"/>
      <c r="R163" s="695"/>
      <c r="S163" s="695"/>
      <c r="T163" s="695"/>
      <c r="U163" s="695"/>
      <c r="V163" s="316"/>
      <c r="W163" s="316"/>
      <c r="X163" s="316"/>
      <c r="AH163" s="339"/>
      <c r="AI163" s="339"/>
      <c r="AJ163" s="339"/>
      <c r="AK163" s="339"/>
      <c r="AL163" s="339"/>
      <c r="AM163" s="339"/>
      <c r="AN163" s="339"/>
      <c r="AO163" s="339"/>
      <c r="AP163" s="339"/>
      <c r="AQ163" s="339"/>
      <c r="AR163" s="339"/>
      <c r="AS163" s="339"/>
      <c r="AT163" s="339"/>
      <c r="AU163" s="339"/>
      <c r="AV163" s="339"/>
      <c r="AW163" s="339"/>
      <c r="AX163" s="341"/>
      <c r="AY163" s="341"/>
      <c r="AZ163" s="341"/>
      <c r="BA163" s="341"/>
      <c r="BB163" s="341"/>
      <c r="BC163" s="341"/>
      <c r="BD163" s="341"/>
      <c r="BE163" s="341"/>
      <c r="BF163" s="341"/>
      <c r="BG163" s="341"/>
      <c r="BH163" s="341"/>
      <c r="BI163" s="341"/>
      <c r="BJ163" s="341"/>
      <c r="BK163" s="341"/>
      <c r="BL163" s="341"/>
      <c r="BM163" s="341"/>
      <c r="BN163" s="341"/>
      <c r="BO163" s="341"/>
      <c r="BQ163" s="339"/>
      <c r="BR163" s="339"/>
      <c r="BS163" s="339"/>
      <c r="BT163" s="339"/>
      <c r="BU163" s="339"/>
      <c r="BV163" s="339"/>
      <c r="BW163" s="339"/>
      <c r="BX163" s="339"/>
      <c r="BY163" s="339"/>
      <c r="BZ163" s="339"/>
      <c r="CA163" s="339"/>
      <c r="CB163" s="339"/>
      <c r="CC163" s="339"/>
      <c r="CD163" s="339"/>
      <c r="CE163" s="339"/>
      <c r="CF163" s="339"/>
      <c r="CG163" s="341"/>
      <c r="CH163" s="341"/>
      <c r="CI163" s="341"/>
      <c r="CJ163" s="341"/>
      <c r="CK163" s="341"/>
      <c r="CL163" s="341"/>
      <c r="CM163" s="341"/>
      <c r="CN163" s="341"/>
      <c r="CO163" s="341"/>
      <c r="CP163" s="341"/>
      <c r="CQ163" s="341"/>
      <c r="CR163" s="341"/>
      <c r="CS163" s="341"/>
      <c r="CT163" s="341"/>
      <c r="CU163" s="341"/>
      <c r="CV163" s="341"/>
      <c r="CW163" s="341"/>
      <c r="CX163" s="341"/>
      <c r="CY163" s="341"/>
    </row>
    <row r="164" spans="1:123" ht="26.1" customHeight="1">
      <c r="A164" s="314"/>
      <c r="B164" s="329"/>
      <c r="C164" s="330"/>
      <c r="D164" s="699"/>
      <c r="E164" s="699"/>
      <c r="F164" s="699"/>
      <c r="G164" s="699"/>
      <c r="H164" s="699"/>
      <c r="I164" s="330"/>
      <c r="J164" s="700"/>
      <c r="K164" s="701"/>
      <c r="L164" s="702"/>
      <c r="M164" s="364"/>
      <c r="N164" s="693">
        <f t="shared" si="6"/>
        <v>0</v>
      </c>
      <c r="O164" s="693"/>
      <c r="P164" s="694"/>
      <c r="Q164" s="695"/>
      <c r="R164" s="695"/>
      <c r="S164" s="695"/>
      <c r="T164" s="695"/>
      <c r="U164" s="695"/>
      <c r="V164" s="316"/>
      <c r="W164" s="316"/>
      <c r="X164" s="316"/>
      <c r="CX164" s="341"/>
      <c r="CY164" s="341"/>
    </row>
    <row r="165" spans="1:123" ht="26.1" customHeight="1">
      <c r="A165" s="343"/>
      <c r="B165" s="329"/>
      <c r="C165" s="330"/>
      <c r="D165" s="699"/>
      <c r="E165" s="699"/>
      <c r="F165" s="699"/>
      <c r="G165" s="699"/>
      <c r="H165" s="699"/>
      <c r="I165" s="330"/>
      <c r="J165" s="700"/>
      <c r="K165" s="701"/>
      <c r="L165" s="702"/>
      <c r="M165" s="364"/>
      <c r="N165" s="693">
        <f t="shared" si="6"/>
        <v>0</v>
      </c>
      <c r="O165" s="693"/>
      <c r="P165" s="694"/>
      <c r="Q165" s="695"/>
      <c r="R165" s="695"/>
      <c r="S165" s="695"/>
      <c r="T165" s="695"/>
      <c r="U165" s="695"/>
      <c r="V165" s="316"/>
      <c r="W165" s="316"/>
      <c r="X165" s="316"/>
      <c r="AC165" s="340"/>
      <c r="AD165" s="340"/>
      <c r="AE165" s="340"/>
      <c r="AF165" s="340"/>
      <c r="AG165" s="340"/>
      <c r="AH165" s="340"/>
      <c r="AI165" s="340"/>
      <c r="AJ165" s="340"/>
      <c r="AK165" s="340"/>
      <c r="AL165" s="340"/>
      <c r="AM165" s="340"/>
      <c r="AN165" s="340"/>
      <c r="AO165" s="340"/>
      <c r="AP165" s="340"/>
      <c r="AQ165" s="340"/>
      <c r="AR165" s="339"/>
      <c r="AS165" s="339"/>
      <c r="AT165" s="339"/>
      <c r="AU165" s="339"/>
      <c r="AV165" s="339"/>
      <c r="AW165" s="339"/>
      <c r="AX165" s="339"/>
      <c r="AY165" s="339"/>
      <c r="AZ165" s="339"/>
      <c r="BA165" s="339"/>
      <c r="BB165" s="339"/>
      <c r="BC165" s="339"/>
      <c r="BD165" s="339"/>
      <c r="BE165" s="339"/>
      <c r="BF165" s="339"/>
      <c r="BG165" s="339"/>
      <c r="BH165" s="339"/>
      <c r="BI165" s="339"/>
      <c r="BJ165" s="339"/>
      <c r="BK165" s="339"/>
      <c r="BL165" s="339"/>
      <c r="BM165" s="339"/>
      <c r="BN165" s="339"/>
      <c r="BO165" s="339"/>
      <c r="BP165" s="339"/>
      <c r="BQ165" s="339"/>
      <c r="BR165" s="339"/>
      <c r="BS165" s="339"/>
      <c r="BT165" s="339"/>
      <c r="BU165" s="339"/>
      <c r="BV165" s="339"/>
      <c r="BW165" s="339"/>
      <c r="BX165" s="318"/>
      <c r="BY165" s="318"/>
      <c r="BZ165" s="318"/>
      <c r="CA165" s="318"/>
      <c r="CB165" s="318"/>
      <c r="CC165" s="318"/>
      <c r="CD165" s="318"/>
      <c r="CE165" s="318"/>
      <c r="CF165" s="318"/>
      <c r="CG165" s="318"/>
      <c r="CH165" s="318"/>
      <c r="CI165" s="318"/>
      <c r="CJ165" s="318"/>
      <c r="CK165" s="318"/>
      <c r="CL165" s="318"/>
      <c r="CM165" s="318"/>
      <c r="CN165" s="318"/>
      <c r="CO165" s="318"/>
      <c r="CP165" s="318"/>
      <c r="CQ165" s="318"/>
      <c r="CR165" s="318"/>
      <c r="CS165" s="318"/>
      <c r="CT165" s="318"/>
      <c r="CU165" s="318"/>
      <c r="CV165" s="318"/>
      <c r="CW165" s="318"/>
      <c r="CX165" s="318"/>
      <c r="CY165" s="318"/>
      <c r="CZ165" s="318"/>
      <c r="DA165" s="318"/>
      <c r="DB165" s="318"/>
      <c r="DC165" s="318"/>
      <c r="DD165" s="318"/>
      <c r="DE165" s="318"/>
      <c r="DF165" s="318"/>
      <c r="DG165" s="318"/>
      <c r="DH165" s="318"/>
      <c r="DI165" s="318"/>
      <c r="DJ165" s="318"/>
      <c r="DK165" s="318"/>
      <c r="DL165" s="318"/>
      <c r="DM165" s="318"/>
      <c r="DN165" s="318"/>
      <c r="DO165" s="318"/>
      <c r="DP165" s="318"/>
      <c r="DQ165" s="318"/>
      <c r="DR165" s="318"/>
      <c r="DS165" s="318"/>
    </row>
    <row r="166" spans="1:123" ht="26.1" customHeight="1">
      <c r="A166" s="314"/>
      <c r="B166" s="329"/>
      <c r="C166" s="330"/>
      <c r="D166" s="699"/>
      <c r="E166" s="699"/>
      <c r="F166" s="699"/>
      <c r="G166" s="699"/>
      <c r="H166" s="699"/>
      <c r="I166" s="330"/>
      <c r="J166" s="700"/>
      <c r="K166" s="701"/>
      <c r="L166" s="702"/>
      <c r="M166" s="364"/>
      <c r="N166" s="693">
        <f t="shared" si="6"/>
        <v>0</v>
      </c>
      <c r="O166" s="693"/>
      <c r="P166" s="694"/>
      <c r="Q166" s="695"/>
      <c r="R166" s="695"/>
      <c r="S166" s="695"/>
      <c r="T166" s="695"/>
      <c r="U166" s="695"/>
      <c r="V166" s="347"/>
      <c r="W166" s="348"/>
      <c r="X166" s="316"/>
      <c r="AD166" s="332"/>
      <c r="AE166" s="332"/>
      <c r="AF166" s="349"/>
      <c r="AV166" s="332"/>
      <c r="AW166" s="332"/>
      <c r="AX166" s="349"/>
      <c r="CA166" s="318"/>
      <c r="CB166" s="318"/>
      <c r="CC166" s="318"/>
      <c r="CD166" s="318"/>
      <c r="CE166" s="318"/>
      <c r="CF166" s="318"/>
      <c r="CG166" s="318"/>
      <c r="CH166" s="318"/>
      <c r="CI166" s="318"/>
      <c r="CJ166" s="318"/>
      <c r="CK166" s="318"/>
      <c r="CL166" s="318"/>
      <c r="CM166" s="318"/>
      <c r="CN166" s="318"/>
      <c r="CO166" s="318"/>
      <c r="CP166" s="318"/>
      <c r="CQ166" s="318"/>
      <c r="CR166" s="318"/>
      <c r="CS166" s="318"/>
      <c r="CT166" s="318"/>
      <c r="CU166" s="318"/>
      <c r="CV166" s="318"/>
      <c r="CW166" s="318"/>
      <c r="CX166" s="318"/>
      <c r="CY166" s="318"/>
      <c r="CZ166" s="318"/>
      <c r="DA166" s="318"/>
      <c r="DB166" s="318"/>
      <c r="DC166" s="318"/>
      <c r="DD166" s="318"/>
      <c r="DE166" s="318"/>
      <c r="DF166" s="318"/>
      <c r="DG166" s="318"/>
      <c r="DH166" s="318"/>
      <c r="DI166" s="318"/>
      <c r="DJ166" s="318"/>
      <c r="DK166" s="318"/>
      <c r="DL166" s="350"/>
      <c r="DM166" s="350"/>
      <c r="DN166" s="350"/>
      <c r="DO166" s="350"/>
      <c r="DP166" s="350"/>
      <c r="DQ166" s="318"/>
      <c r="DR166" s="318"/>
      <c r="DS166" s="318"/>
    </row>
    <row r="167" spans="1:123" ht="26.1" customHeight="1">
      <c r="A167" s="314"/>
      <c r="B167" s="329"/>
      <c r="C167" s="330"/>
      <c r="D167" s="699"/>
      <c r="E167" s="699"/>
      <c r="F167" s="699"/>
      <c r="G167" s="699"/>
      <c r="H167" s="699"/>
      <c r="I167" s="330"/>
      <c r="J167" s="700"/>
      <c r="K167" s="701"/>
      <c r="L167" s="702"/>
      <c r="M167" s="364"/>
      <c r="N167" s="693">
        <f t="shared" si="6"/>
        <v>0</v>
      </c>
      <c r="O167" s="693"/>
      <c r="P167" s="694"/>
      <c r="Q167" s="695"/>
      <c r="R167" s="695"/>
      <c r="S167" s="695"/>
      <c r="T167" s="695"/>
      <c r="U167" s="695"/>
      <c r="V167" s="351"/>
      <c r="W167" s="351"/>
      <c r="X167" s="351"/>
      <c r="AD167" s="332"/>
      <c r="AE167" s="332"/>
      <c r="AV167" s="332"/>
      <c r="AW167" s="332"/>
      <c r="CA167" s="318"/>
      <c r="CB167" s="318"/>
      <c r="CC167" s="318"/>
      <c r="CD167" s="318"/>
      <c r="CE167" s="318"/>
      <c r="CF167" s="318"/>
      <c r="CG167" s="318"/>
      <c r="CH167" s="318"/>
      <c r="CI167" s="318"/>
      <c r="CJ167" s="318"/>
      <c r="CK167" s="318"/>
      <c r="CL167" s="318"/>
      <c r="CM167" s="318"/>
      <c r="CN167" s="318"/>
      <c r="CO167" s="318"/>
      <c r="CP167" s="318"/>
      <c r="CQ167" s="318"/>
      <c r="CR167" s="318"/>
      <c r="CS167" s="318"/>
      <c r="CT167" s="318"/>
      <c r="CU167" s="318"/>
      <c r="CV167" s="318"/>
      <c r="CW167" s="318"/>
      <c r="CX167" s="318"/>
      <c r="CY167" s="318"/>
      <c r="CZ167" s="318"/>
      <c r="DA167" s="318"/>
      <c r="DB167" s="318"/>
      <c r="DC167" s="318"/>
      <c r="DD167" s="318"/>
      <c r="DE167" s="318"/>
      <c r="DF167" s="318"/>
      <c r="DG167" s="318"/>
      <c r="DH167" s="318"/>
      <c r="DI167" s="318"/>
      <c r="DJ167" s="318"/>
      <c r="DK167" s="318"/>
      <c r="DL167" s="318"/>
      <c r="DM167" s="318"/>
      <c r="DN167" s="318"/>
      <c r="DO167" s="318"/>
      <c r="DP167" s="318"/>
      <c r="DQ167" s="318"/>
      <c r="DR167" s="318"/>
      <c r="DS167" s="318"/>
    </row>
    <row r="168" spans="1:123" ht="26.1" customHeight="1">
      <c r="A168" s="314"/>
      <c r="B168" s="329"/>
      <c r="C168" s="330"/>
      <c r="D168" s="699"/>
      <c r="E168" s="699"/>
      <c r="F168" s="699"/>
      <c r="G168" s="699"/>
      <c r="H168" s="699"/>
      <c r="I168" s="330"/>
      <c r="J168" s="700"/>
      <c r="K168" s="701"/>
      <c r="L168" s="702"/>
      <c r="M168" s="364"/>
      <c r="N168" s="693">
        <f t="shared" si="6"/>
        <v>0</v>
      </c>
      <c r="O168" s="693"/>
      <c r="P168" s="694"/>
      <c r="Q168" s="695"/>
      <c r="R168" s="695"/>
      <c r="S168" s="695"/>
      <c r="T168" s="695"/>
      <c r="U168" s="695"/>
      <c r="V168" s="316"/>
      <c r="W168" s="316"/>
      <c r="X168" s="316"/>
      <c r="AD168" s="332"/>
      <c r="AE168" s="332"/>
      <c r="AV168" s="332"/>
      <c r="AW168" s="332"/>
      <c r="BV168" s="340"/>
      <c r="BW168" s="340"/>
      <c r="BX168" s="340"/>
      <c r="BY168" s="340"/>
      <c r="BZ168" s="340"/>
    </row>
    <row r="169" spans="1:123" ht="26.1" customHeight="1">
      <c r="A169" s="314"/>
      <c r="B169" s="329"/>
      <c r="C169" s="330"/>
      <c r="D169" s="699"/>
      <c r="E169" s="699"/>
      <c r="F169" s="699"/>
      <c r="G169" s="699"/>
      <c r="H169" s="699"/>
      <c r="I169" s="330"/>
      <c r="J169" s="700"/>
      <c r="K169" s="701"/>
      <c r="L169" s="702"/>
      <c r="M169" s="364"/>
      <c r="N169" s="693">
        <f t="shared" si="6"/>
        <v>0</v>
      </c>
      <c r="O169" s="693"/>
      <c r="P169" s="694"/>
      <c r="Q169" s="695"/>
      <c r="R169" s="695"/>
      <c r="S169" s="695"/>
      <c r="T169" s="695"/>
      <c r="U169" s="695"/>
      <c r="V169" s="316"/>
      <c r="W169" s="316"/>
      <c r="X169" s="316"/>
      <c r="AD169" s="332"/>
      <c r="AE169" s="332"/>
      <c r="AV169" s="332"/>
      <c r="AW169" s="332"/>
      <c r="BV169" s="340"/>
      <c r="BW169" s="340"/>
      <c r="BX169" s="340"/>
      <c r="BY169" s="340"/>
      <c r="BZ169" s="340"/>
    </row>
    <row r="170" spans="1:123" ht="26.1" customHeight="1">
      <c r="A170" s="314"/>
      <c r="B170" s="329"/>
      <c r="C170" s="330"/>
      <c r="D170" s="699"/>
      <c r="E170" s="699"/>
      <c r="F170" s="699"/>
      <c r="G170" s="699"/>
      <c r="H170" s="699"/>
      <c r="I170" s="330"/>
      <c r="J170" s="700"/>
      <c r="K170" s="701"/>
      <c r="L170" s="702"/>
      <c r="M170" s="364"/>
      <c r="N170" s="693">
        <f t="shared" si="6"/>
        <v>0</v>
      </c>
      <c r="O170" s="693"/>
      <c r="P170" s="694"/>
      <c r="Q170" s="695"/>
      <c r="R170" s="695"/>
      <c r="S170" s="695"/>
      <c r="T170" s="695"/>
      <c r="U170" s="695"/>
      <c r="V170" s="316"/>
      <c r="W170" s="316"/>
      <c r="X170" s="316"/>
    </row>
    <row r="171" spans="1:123" s="340" customFormat="1" ht="26.1" customHeight="1">
      <c r="A171" s="314"/>
      <c r="B171" s="329"/>
      <c r="C171" s="330"/>
      <c r="D171" s="699"/>
      <c r="E171" s="699"/>
      <c r="F171" s="699"/>
      <c r="G171" s="699"/>
      <c r="H171" s="699"/>
      <c r="I171" s="330"/>
      <c r="J171" s="700"/>
      <c r="K171" s="701"/>
      <c r="L171" s="702"/>
      <c r="M171" s="364"/>
      <c r="N171" s="693">
        <f t="shared" si="6"/>
        <v>0</v>
      </c>
      <c r="O171" s="693"/>
      <c r="P171" s="694"/>
      <c r="Q171" s="695"/>
      <c r="R171" s="695"/>
      <c r="S171" s="695"/>
      <c r="T171" s="695"/>
      <c r="U171" s="695"/>
      <c r="V171" s="316"/>
      <c r="W171" s="316"/>
      <c r="X171" s="316"/>
      <c r="Y171" s="317"/>
      <c r="Z171" s="317"/>
      <c r="AA171" s="317"/>
      <c r="AB171" s="317"/>
      <c r="AC171" s="317"/>
      <c r="CX171" s="317"/>
    </row>
    <row r="172" spans="1:123" s="340" customFormat="1" ht="26.1" customHeight="1">
      <c r="A172" s="315"/>
      <c r="B172" s="329"/>
      <c r="C172" s="330"/>
      <c r="D172" s="699"/>
      <c r="E172" s="699"/>
      <c r="F172" s="699"/>
      <c r="G172" s="699"/>
      <c r="H172" s="699"/>
      <c r="I172" s="330"/>
      <c r="J172" s="700"/>
      <c r="K172" s="701"/>
      <c r="L172" s="702"/>
      <c r="M172" s="364"/>
      <c r="N172" s="693">
        <f t="shared" si="6"/>
        <v>0</v>
      </c>
      <c r="O172" s="693"/>
      <c r="P172" s="694"/>
      <c r="Q172" s="695"/>
      <c r="R172" s="695"/>
      <c r="S172" s="695"/>
      <c r="T172" s="695"/>
      <c r="U172" s="695"/>
      <c r="V172" s="316"/>
      <c r="W172" s="316"/>
      <c r="X172" s="316"/>
      <c r="Y172" s="317"/>
      <c r="Z172" s="317"/>
      <c r="AA172" s="317"/>
      <c r="AB172" s="318"/>
      <c r="AC172" s="318"/>
      <c r="AD172" s="339"/>
      <c r="AE172" s="339"/>
      <c r="AF172" s="339"/>
      <c r="AG172" s="339"/>
      <c r="AH172" s="339"/>
      <c r="AI172" s="339"/>
      <c r="AJ172" s="339"/>
      <c r="AK172" s="339"/>
      <c r="AL172" s="339"/>
      <c r="AM172" s="339"/>
      <c r="AN172" s="339"/>
      <c r="AO172" s="339"/>
      <c r="AP172" s="339"/>
      <c r="AQ172" s="339"/>
      <c r="AR172" s="339"/>
      <c r="AS172" s="339"/>
      <c r="AT172" s="339"/>
      <c r="AU172" s="339"/>
      <c r="AV172" s="339"/>
      <c r="AW172" s="339"/>
      <c r="AX172" s="339"/>
      <c r="AY172" s="339"/>
      <c r="AZ172" s="339"/>
      <c r="BA172" s="339"/>
      <c r="BB172" s="339"/>
      <c r="BC172" s="339"/>
      <c r="BD172" s="339"/>
      <c r="BE172" s="339"/>
      <c r="BF172" s="339"/>
      <c r="BG172" s="339"/>
      <c r="BH172" s="339"/>
      <c r="BI172" s="339"/>
      <c r="BJ172" s="339"/>
      <c r="BK172" s="339"/>
      <c r="BL172" s="339"/>
      <c r="BM172" s="339"/>
      <c r="BN172" s="339"/>
      <c r="BO172" s="339"/>
      <c r="BP172" s="339"/>
      <c r="BQ172" s="339"/>
      <c r="BR172" s="339"/>
      <c r="BS172" s="339"/>
      <c r="BT172" s="339"/>
      <c r="BU172" s="339"/>
      <c r="BV172" s="339"/>
      <c r="BW172" s="339"/>
      <c r="BX172" s="339"/>
      <c r="BY172" s="339"/>
      <c r="BZ172" s="339"/>
      <c r="CA172" s="339"/>
      <c r="CB172" s="339"/>
      <c r="CC172" s="339"/>
      <c r="CD172" s="339"/>
      <c r="CE172" s="339"/>
      <c r="CF172" s="339"/>
      <c r="CG172" s="339"/>
      <c r="CH172" s="339"/>
      <c r="CI172" s="339"/>
      <c r="CJ172" s="339"/>
      <c r="CK172" s="339"/>
      <c r="CL172" s="339"/>
      <c r="CM172" s="339"/>
      <c r="CN172" s="339"/>
      <c r="CO172" s="339"/>
      <c r="CP172" s="339"/>
      <c r="CQ172" s="339"/>
      <c r="CR172" s="339"/>
      <c r="CS172" s="339"/>
      <c r="CT172" s="339"/>
      <c r="CU172" s="339"/>
      <c r="CV172" s="339"/>
      <c r="CW172" s="339"/>
      <c r="CX172" s="339"/>
      <c r="CY172" s="339"/>
      <c r="CZ172" s="339"/>
      <c r="DA172" s="339"/>
      <c r="DB172" s="339"/>
      <c r="DC172" s="339"/>
      <c r="DD172" s="339"/>
      <c r="DE172" s="339"/>
      <c r="DF172" s="339"/>
      <c r="DG172" s="339"/>
      <c r="DH172" s="339"/>
      <c r="DI172" s="339"/>
      <c r="DJ172" s="339"/>
      <c r="DK172" s="339"/>
      <c r="DL172" s="339"/>
      <c r="DM172" s="339"/>
      <c r="DN172" s="339"/>
      <c r="DO172" s="339"/>
      <c r="DP172" s="339"/>
      <c r="DQ172" s="339"/>
      <c r="DR172" s="339"/>
      <c r="DS172" s="339"/>
    </row>
    <row r="173" spans="1:123" ht="26.1" customHeight="1">
      <c r="A173" s="324"/>
      <c r="B173" s="365"/>
      <c r="C173" s="366"/>
      <c r="D173" s="690" t="s">
        <v>52</v>
      </c>
      <c r="E173" s="690"/>
      <c r="F173" s="690"/>
      <c r="G173" s="691"/>
      <c r="H173" s="691"/>
      <c r="I173" s="366"/>
      <c r="J173" s="692"/>
      <c r="K173" s="692"/>
      <c r="L173" s="692"/>
      <c r="M173" s="367"/>
      <c r="N173" s="693">
        <f>SUM(N146:O172)</f>
        <v>0</v>
      </c>
      <c r="O173" s="693"/>
      <c r="P173" s="694"/>
      <c r="Q173" s="695"/>
      <c r="R173" s="695"/>
      <c r="S173" s="695"/>
      <c r="T173" s="695"/>
      <c r="U173" s="695"/>
      <c r="V173" s="316"/>
      <c r="W173" s="316"/>
      <c r="X173" s="316"/>
      <c r="AB173" s="336"/>
      <c r="AC173" s="336"/>
      <c r="AD173" s="336"/>
      <c r="AE173" s="336"/>
      <c r="AF173" s="336"/>
      <c r="AG173" s="336"/>
      <c r="AH173" s="336"/>
      <c r="AI173" s="336"/>
      <c r="AJ173" s="354"/>
      <c r="AK173" s="354"/>
      <c r="AL173" s="354"/>
      <c r="AM173" s="354"/>
      <c r="AN173" s="354"/>
      <c r="AO173" s="354"/>
      <c r="AP173" s="354"/>
      <c r="AQ173" s="354"/>
      <c r="AR173" s="354"/>
      <c r="AS173" s="354"/>
      <c r="AT173" s="354"/>
      <c r="AU173" s="354"/>
      <c r="AV173" s="354"/>
      <c r="AW173" s="354"/>
      <c r="AX173" s="354"/>
      <c r="AY173" s="354"/>
      <c r="AZ173" s="354"/>
      <c r="BA173" s="354"/>
      <c r="BB173" s="354"/>
      <c r="BC173" s="354"/>
      <c r="BD173" s="354"/>
      <c r="BE173" s="354"/>
      <c r="BF173" s="354"/>
      <c r="BG173" s="354"/>
      <c r="BH173" s="354"/>
      <c r="BI173" s="354"/>
      <c r="BJ173" s="354"/>
      <c r="BK173" s="354"/>
      <c r="BL173" s="354"/>
      <c r="BM173" s="354"/>
      <c r="BN173" s="354"/>
      <c r="BO173" s="354"/>
      <c r="BP173" s="354"/>
      <c r="BQ173" s="354"/>
      <c r="BR173" s="354"/>
      <c r="BS173" s="354"/>
      <c r="BT173" s="354"/>
      <c r="BU173" s="336"/>
      <c r="BV173" s="336"/>
      <c r="BW173" s="336"/>
      <c r="BX173" s="336"/>
      <c r="BY173" s="355"/>
      <c r="BZ173" s="355"/>
      <c r="CA173" s="355"/>
      <c r="CB173" s="355"/>
      <c r="CC173" s="355"/>
      <c r="CD173" s="355"/>
      <c r="CE173" s="355"/>
      <c r="CF173" s="355"/>
      <c r="CG173" s="355"/>
      <c r="CH173" s="355"/>
      <c r="CI173" s="356"/>
      <c r="CJ173" s="356"/>
      <c r="CK173" s="356"/>
      <c r="CL173" s="356"/>
      <c r="CM173" s="356"/>
      <c r="CN173" s="356"/>
      <c r="CO173" s="356"/>
      <c r="CP173" s="356"/>
      <c r="CQ173" s="356"/>
      <c r="CR173" s="356"/>
      <c r="CS173" s="357"/>
      <c r="CT173" s="357"/>
      <c r="CU173" s="357"/>
      <c r="CV173" s="357"/>
      <c r="CW173" s="357"/>
      <c r="CX173" s="357"/>
      <c r="CY173" s="357"/>
      <c r="CZ173" s="357"/>
      <c r="DA173" s="357"/>
      <c r="DB173" s="357"/>
      <c r="DC173" s="357"/>
    </row>
    <row r="174" spans="1:123" ht="26.1" customHeight="1">
      <c r="A174" s="324"/>
      <c r="B174" s="358"/>
      <c r="C174" s="359"/>
      <c r="D174" s="696"/>
      <c r="E174" s="696"/>
      <c r="F174" s="696"/>
      <c r="G174" s="696"/>
      <c r="H174" s="696"/>
      <c r="I174" s="359"/>
      <c r="J174" s="697"/>
      <c r="K174" s="697"/>
      <c r="L174" s="697"/>
      <c r="M174" s="368"/>
      <c r="N174" s="698"/>
      <c r="O174" s="698"/>
      <c r="P174" s="694"/>
      <c r="Q174" s="695"/>
      <c r="R174" s="695"/>
      <c r="S174" s="695"/>
      <c r="T174" s="695"/>
      <c r="U174" s="695"/>
      <c r="V174" s="316"/>
      <c r="W174" s="316"/>
      <c r="X174" s="316"/>
      <c r="AB174" s="336"/>
      <c r="AC174" s="336"/>
      <c r="AD174" s="336"/>
      <c r="AE174" s="336"/>
      <c r="AF174" s="336"/>
      <c r="AG174" s="336"/>
      <c r="AH174" s="336"/>
      <c r="AI174" s="336"/>
      <c r="AJ174" s="354"/>
      <c r="AK174" s="354"/>
      <c r="AL174" s="354"/>
      <c r="AM174" s="354"/>
      <c r="AN174" s="354"/>
      <c r="AO174" s="354"/>
      <c r="AP174" s="354"/>
      <c r="AQ174" s="354"/>
      <c r="AR174" s="354"/>
      <c r="AS174" s="354"/>
      <c r="AT174" s="354"/>
      <c r="AU174" s="354"/>
      <c r="AV174" s="354"/>
      <c r="AW174" s="354"/>
      <c r="AX174" s="354"/>
      <c r="AY174" s="354"/>
      <c r="AZ174" s="354"/>
      <c r="BA174" s="354"/>
      <c r="BB174" s="354"/>
      <c r="BC174" s="354"/>
      <c r="BD174" s="354"/>
      <c r="BE174" s="354"/>
      <c r="BF174" s="354"/>
      <c r="BG174" s="354"/>
      <c r="BH174" s="354"/>
      <c r="BI174" s="354"/>
      <c r="BJ174" s="354"/>
      <c r="BK174" s="354"/>
      <c r="BL174" s="354"/>
      <c r="BM174" s="354"/>
      <c r="BN174" s="354"/>
      <c r="BO174" s="354"/>
      <c r="BP174" s="354"/>
      <c r="BQ174" s="354"/>
      <c r="BR174" s="354"/>
      <c r="BS174" s="354"/>
      <c r="BT174" s="354"/>
      <c r="BU174" s="336"/>
      <c r="BV174" s="336"/>
      <c r="BW174" s="336"/>
      <c r="BX174" s="336"/>
      <c r="BY174" s="355"/>
      <c r="BZ174" s="355"/>
      <c r="CA174" s="355"/>
      <c r="CB174" s="355"/>
      <c r="CC174" s="355"/>
      <c r="CD174" s="355"/>
      <c r="CE174" s="355"/>
      <c r="CF174" s="355"/>
      <c r="CG174" s="355"/>
      <c r="CH174" s="355"/>
      <c r="CI174" s="356"/>
      <c r="CJ174" s="356"/>
      <c r="CK174" s="356"/>
      <c r="CL174" s="356"/>
      <c r="CM174" s="356"/>
      <c r="CN174" s="356"/>
      <c r="CO174" s="356"/>
      <c r="CP174" s="356"/>
      <c r="CQ174" s="356"/>
      <c r="CR174" s="356"/>
      <c r="CS174" s="357"/>
      <c r="CT174" s="357"/>
      <c r="CU174" s="357"/>
      <c r="CV174" s="357"/>
      <c r="CW174" s="357"/>
      <c r="CX174" s="357"/>
      <c r="CY174" s="357"/>
      <c r="CZ174" s="357"/>
      <c r="DA174" s="357"/>
      <c r="DB174" s="357"/>
      <c r="DC174" s="357"/>
    </row>
    <row r="175" spans="1:123" ht="26.1" customHeight="1">
      <c r="A175" s="324"/>
      <c r="B175" s="324"/>
      <c r="C175" s="324"/>
      <c r="D175" s="684"/>
      <c r="E175" s="684"/>
      <c r="F175" s="684"/>
      <c r="G175" s="685"/>
      <c r="H175" s="685"/>
      <c r="I175" s="361"/>
      <c r="J175" s="686"/>
      <c r="K175" s="686"/>
      <c r="L175" s="686"/>
      <c r="M175" s="362"/>
      <c r="N175" s="687"/>
      <c r="O175" s="687"/>
      <c r="P175" s="688" t="s">
        <v>282</v>
      </c>
      <c r="Q175" s="688"/>
      <c r="R175" s="689">
        <v>5</v>
      </c>
      <c r="S175" s="689"/>
      <c r="T175" s="689"/>
      <c r="U175" s="363"/>
      <c r="V175" s="316"/>
      <c r="W175" s="316"/>
      <c r="X175" s="316"/>
      <c r="AB175" s="336"/>
      <c r="AC175" s="336"/>
      <c r="AD175" s="336"/>
      <c r="AE175" s="336"/>
      <c r="AF175" s="336"/>
      <c r="AG175" s="336"/>
      <c r="AH175" s="336"/>
      <c r="AI175" s="336"/>
      <c r="AJ175" s="354"/>
      <c r="AK175" s="354"/>
      <c r="AL175" s="354"/>
      <c r="AM175" s="354"/>
      <c r="AN175" s="354"/>
      <c r="AO175" s="354"/>
      <c r="AP175" s="354"/>
      <c r="AQ175" s="354"/>
      <c r="AR175" s="354"/>
      <c r="AS175" s="354"/>
      <c r="AT175" s="354"/>
      <c r="AU175" s="354"/>
      <c r="AV175" s="354"/>
      <c r="AW175" s="354"/>
      <c r="AX175" s="354"/>
      <c r="AY175" s="354"/>
      <c r="AZ175" s="354"/>
      <c r="BA175" s="354"/>
      <c r="BB175" s="354"/>
      <c r="BC175" s="354"/>
      <c r="BD175" s="354"/>
      <c r="BE175" s="354"/>
      <c r="BF175" s="354"/>
      <c r="BG175" s="354"/>
      <c r="BH175" s="354"/>
      <c r="BI175" s="354"/>
      <c r="BJ175" s="354"/>
      <c r="BK175" s="354"/>
      <c r="BL175" s="354"/>
      <c r="BM175" s="354"/>
      <c r="BN175" s="354"/>
      <c r="BO175" s="354"/>
      <c r="BP175" s="354"/>
      <c r="BQ175" s="354"/>
      <c r="BR175" s="354"/>
      <c r="BS175" s="354"/>
      <c r="BT175" s="354"/>
      <c r="BU175" s="354"/>
      <c r="BV175" s="354"/>
      <c r="BW175" s="354"/>
      <c r="BX175" s="354"/>
      <c r="BY175" s="355"/>
      <c r="BZ175" s="355"/>
      <c r="CA175" s="355"/>
      <c r="CB175" s="355"/>
      <c r="CC175" s="355"/>
      <c r="CD175" s="355"/>
      <c r="CE175" s="355"/>
      <c r="CF175" s="355"/>
      <c r="CG175" s="355"/>
      <c r="CH175" s="355"/>
      <c r="CI175" s="356"/>
      <c r="CJ175" s="356"/>
      <c r="CK175" s="356"/>
      <c r="CL175" s="356"/>
      <c r="CM175" s="356"/>
      <c r="CN175" s="356"/>
      <c r="CO175" s="356"/>
      <c r="CP175" s="356"/>
      <c r="CQ175" s="356"/>
      <c r="CR175" s="356"/>
      <c r="CS175" s="357"/>
      <c r="CT175" s="357"/>
      <c r="CU175" s="357"/>
      <c r="CV175" s="357"/>
      <c r="CW175" s="357"/>
      <c r="CX175" s="357"/>
      <c r="CY175" s="357"/>
      <c r="CZ175" s="357"/>
      <c r="DA175" s="357"/>
      <c r="DB175" s="357"/>
      <c r="DC175" s="357"/>
    </row>
    <row r="176" spans="1:123" ht="279" customHeight="1">
      <c r="A176" s="316"/>
      <c r="B176" s="316"/>
      <c r="C176" s="316"/>
      <c r="D176" s="316"/>
      <c r="E176" s="316"/>
      <c r="F176" s="316"/>
      <c r="G176" s="316"/>
      <c r="H176" s="316"/>
      <c r="I176" s="316"/>
      <c r="J176" s="316"/>
      <c r="K176" s="316"/>
      <c r="L176" s="316"/>
      <c r="M176" s="316"/>
      <c r="N176" s="316"/>
      <c r="O176" s="316"/>
      <c r="P176" s="316"/>
      <c r="Q176" s="316"/>
      <c r="R176" s="316"/>
      <c r="S176" s="316"/>
      <c r="T176" s="316"/>
      <c r="U176" s="316"/>
      <c r="V176" s="316"/>
      <c r="W176" s="316"/>
      <c r="X176" s="316"/>
    </row>
    <row r="177" spans="1:24" ht="201" customHeight="1">
      <c r="A177" s="316"/>
      <c r="B177" s="316"/>
      <c r="C177" s="316"/>
      <c r="D177" s="316"/>
      <c r="E177" s="316"/>
      <c r="F177" s="316"/>
      <c r="G177" s="316"/>
      <c r="H177" s="316"/>
      <c r="I177" s="316"/>
      <c r="J177" s="316"/>
      <c r="K177" s="316"/>
      <c r="L177" s="316"/>
      <c r="M177" s="316"/>
      <c r="N177" s="316"/>
      <c r="O177" s="316"/>
      <c r="P177" s="316"/>
      <c r="Q177" s="316"/>
      <c r="R177" s="316"/>
      <c r="S177" s="316"/>
      <c r="T177" s="316"/>
      <c r="U177" s="316"/>
      <c r="V177" s="316"/>
      <c r="W177" s="316"/>
      <c r="X177" s="316"/>
    </row>
    <row r="178" spans="1:24" ht="155.25" customHeight="1">
      <c r="A178" s="316"/>
      <c r="B178" s="316"/>
      <c r="C178" s="316"/>
      <c r="D178" s="316"/>
      <c r="E178" s="316"/>
      <c r="F178" s="316"/>
      <c r="G178" s="316"/>
      <c r="H178" s="316"/>
      <c r="I178" s="316"/>
      <c r="J178" s="316"/>
      <c r="K178" s="316"/>
      <c r="L178" s="316"/>
      <c r="M178" s="316"/>
      <c r="N178" s="316"/>
      <c r="O178" s="316"/>
      <c r="P178" s="316"/>
      <c r="Q178" s="316"/>
      <c r="R178" s="316"/>
      <c r="S178" s="316"/>
      <c r="T178" s="316"/>
      <c r="U178" s="316"/>
      <c r="V178" s="316"/>
      <c r="W178" s="316"/>
      <c r="X178" s="316"/>
    </row>
  </sheetData>
  <sheetProtection algorithmName="SHA-512" hashValue="t4XhS5GZCx2IxHEHr0m+B9MT1AaVOeEvvQDwR3zP9zCzIVIIeDAXgShhvIn6yCKtpZBoJoHGsfhDqYcbkIvPrw==" saltValue="qsnc9BpdmrdENpUYCdap3Q==" spinCount="100000" sheet="1" objects="1" scenarios="1"/>
  <mergeCells count="810">
    <mergeCell ref="P5:U5"/>
    <mergeCell ref="D6:F6"/>
    <mergeCell ref="G6:H6"/>
    <mergeCell ref="J6:L6"/>
    <mergeCell ref="N6:O6"/>
    <mergeCell ref="P6:U6"/>
    <mergeCell ref="N1:T1"/>
    <mergeCell ref="A2:U2"/>
    <mergeCell ref="C3:D3"/>
    <mergeCell ref="F3:G3"/>
    <mergeCell ref="M3:R3"/>
    <mergeCell ref="B5:C5"/>
    <mergeCell ref="D5:F5"/>
    <mergeCell ref="G5:H5"/>
    <mergeCell ref="J5:L5"/>
    <mergeCell ref="N5:O5"/>
    <mergeCell ref="D7:F7"/>
    <mergeCell ref="G7:H7"/>
    <mergeCell ref="J7:L7"/>
    <mergeCell ref="N7:O7"/>
    <mergeCell ref="P7:U7"/>
    <mergeCell ref="D8:F8"/>
    <mergeCell ref="G8:H8"/>
    <mergeCell ref="J8:L8"/>
    <mergeCell ref="N8:O8"/>
    <mergeCell ref="P8:U8"/>
    <mergeCell ref="D9:F9"/>
    <mergeCell ref="G9:H9"/>
    <mergeCell ref="J9:L9"/>
    <mergeCell ref="N9:O9"/>
    <mergeCell ref="P9:U9"/>
    <mergeCell ref="D10:F10"/>
    <mergeCell ref="G10:H10"/>
    <mergeCell ref="J10:L10"/>
    <mergeCell ref="N10:O10"/>
    <mergeCell ref="P10:U10"/>
    <mergeCell ref="D11:F11"/>
    <mergeCell ref="G11:H11"/>
    <mergeCell ref="J11:L11"/>
    <mergeCell ref="N11:O11"/>
    <mergeCell ref="P11:U11"/>
    <mergeCell ref="D12:F12"/>
    <mergeCell ref="G12:H12"/>
    <mergeCell ref="J12:L12"/>
    <mergeCell ref="N12:O12"/>
    <mergeCell ref="P12:U12"/>
    <mergeCell ref="D13:F13"/>
    <mergeCell ref="G13:H13"/>
    <mergeCell ref="J13:L13"/>
    <mergeCell ref="N13:O13"/>
    <mergeCell ref="P13:U13"/>
    <mergeCell ref="D14:F14"/>
    <mergeCell ref="G14:H14"/>
    <mergeCell ref="J14:L14"/>
    <mergeCell ref="N14:O14"/>
    <mergeCell ref="P14:U14"/>
    <mergeCell ref="D15:F15"/>
    <mergeCell ref="G15:H15"/>
    <mergeCell ref="J15:L15"/>
    <mergeCell ref="N15:O15"/>
    <mergeCell ref="P15:U15"/>
    <mergeCell ref="D16:F16"/>
    <mergeCell ref="G16:H16"/>
    <mergeCell ref="J16:L16"/>
    <mergeCell ref="N16:O16"/>
    <mergeCell ref="P16:U16"/>
    <mergeCell ref="D17:F17"/>
    <mergeCell ref="G17:H17"/>
    <mergeCell ref="J17:L17"/>
    <mergeCell ref="N17:O17"/>
    <mergeCell ref="P17:U17"/>
    <mergeCell ref="D18:F18"/>
    <mergeCell ref="G18:H18"/>
    <mergeCell ref="J18:L18"/>
    <mergeCell ref="N18:O18"/>
    <mergeCell ref="P18:U18"/>
    <mergeCell ref="D19:F19"/>
    <mergeCell ref="G19:H19"/>
    <mergeCell ref="J19:L19"/>
    <mergeCell ref="N19:O19"/>
    <mergeCell ref="P19:U19"/>
    <mergeCell ref="D20:F20"/>
    <mergeCell ref="G20:H20"/>
    <mergeCell ref="J20:L20"/>
    <mergeCell ref="N20:O20"/>
    <mergeCell ref="P20:U20"/>
    <mergeCell ref="D21:F21"/>
    <mergeCell ref="G21:H21"/>
    <mergeCell ref="J21:L21"/>
    <mergeCell ref="N21:O21"/>
    <mergeCell ref="P21:U21"/>
    <mergeCell ref="D22:F22"/>
    <mergeCell ref="G22:H22"/>
    <mergeCell ref="J22:L22"/>
    <mergeCell ref="N22:O22"/>
    <mergeCell ref="P22:U22"/>
    <mergeCell ref="D23:F23"/>
    <mergeCell ref="G23:H23"/>
    <mergeCell ref="J23:L23"/>
    <mergeCell ref="N23:O23"/>
    <mergeCell ref="P23:U23"/>
    <mergeCell ref="D24:F24"/>
    <mergeCell ref="N24:O24"/>
    <mergeCell ref="P24:U24"/>
    <mergeCell ref="G24:H24"/>
    <mergeCell ref="J24:L24"/>
    <mergeCell ref="D25:F25"/>
    <mergeCell ref="G25:H25"/>
    <mergeCell ref="N25:O25"/>
    <mergeCell ref="P25:U25"/>
    <mergeCell ref="D26:F26"/>
    <mergeCell ref="G26:H26"/>
    <mergeCell ref="J26:L26"/>
    <mergeCell ref="N26:O26"/>
    <mergeCell ref="P26:U26"/>
    <mergeCell ref="J25:L25"/>
    <mergeCell ref="D27:F27"/>
    <mergeCell ref="G27:H27"/>
    <mergeCell ref="J27:L27"/>
    <mergeCell ref="N27:O27"/>
    <mergeCell ref="P27:U27"/>
    <mergeCell ref="D28:F28"/>
    <mergeCell ref="G28:H28"/>
    <mergeCell ref="J28:L28"/>
    <mergeCell ref="N28:O28"/>
    <mergeCell ref="P28:U28"/>
    <mergeCell ref="D29:F29"/>
    <mergeCell ref="G29:H29"/>
    <mergeCell ref="J29:L29"/>
    <mergeCell ref="N29:O29"/>
    <mergeCell ref="P29:U29"/>
    <mergeCell ref="D30:F30"/>
    <mergeCell ref="G30:H30"/>
    <mergeCell ref="J30:L30"/>
    <mergeCell ref="N30:O30"/>
    <mergeCell ref="P30:U30"/>
    <mergeCell ref="D31:F31"/>
    <mergeCell ref="G31:H31"/>
    <mergeCell ref="J31:L31"/>
    <mergeCell ref="N31:O31"/>
    <mergeCell ref="P31:U31"/>
    <mergeCell ref="D32:F32"/>
    <mergeCell ref="G32:H32"/>
    <mergeCell ref="J32:L32"/>
    <mergeCell ref="N32:O32"/>
    <mergeCell ref="P32:U32"/>
    <mergeCell ref="D35:F35"/>
    <mergeCell ref="G35:H35"/>
    <mergeCell ref="J35:L35"/>
    <mergeCell ref="N35:O35"/>
    <mergeCell ref="P35:Q35"/>
    <mergeCell ref="R35:T35"/>
    <mergeCell ref="D33:F33"/>
    <mergeCell ref="G33:H33"/>
    <mergeCell ref="J33:L33"/>
    <mergeCell ref="N33:O33"/>
    <mergeCell ref="P33:U33"/>
    <mergeCell ref="D34:F34"/>
    <mergeCell ref="G34:H34"/>
    <mergeCell ref="J34:L34"/>
    <mergeCell ref="N34:O34"/>
    <mergeCell ref="P34:U34"/>
    <mergeCell ref="P40:U40"/>
    <mergeCell ref="D41:F41"/>
    <mergeCell ref="G41:H41"/>
    <mergeCell ref="J41:L41"/>
    <mergeCell ref="N41:O41"/>
    <mergeCell ref="P41:U41"/>
    <mergeCell ref="N36:T36"/>
    <mergeCell ref="A37:U37"/>
    <mergeCell ref="C38:D38"/>
    <mergeCell ref="F38:G38"/>
    <mergeCell ref="M38:R38"/>
    <mergeCell ref="B40:C40"/>
    <mergeCell ref="D40:F40"/>
    <mergeCell ref="G40:H40"/>
    <mergeCell ref="J40:L40"/>
    <mergeCell ref="N40:O40"/>
    <mergeCell ref="D42:F42"/>
    <mergeCell ref="G42:H42"/>
    <mergeCell ref="J42:L42"/>
    <mergeCell ref="N42:O42"/>
    <mergeCell ref="P42:U42"/>
    <mergeCell ref="D43:F43"/>
    <mergeCell ref="G43:H43"/>
    <mergeCell ref="J43:L43"/>
    <mergeCell ref="N43:O43"/>
    <mergeCell ref="P43:U43"/>
    <mergeCell ref="D44:F44"/>
    <mergeCell ref="G44:H44"/>
    <mergeCell ref="J44:L44"/>
    <mergeCell ref="N44:O44"/>
    <mergeCell ref="P44:U44"/>
    <mergeCell ref="D45:F45"/>
    <mergeCell ref="G45:H45"/>
    <mergeCell ref="J45:L45"/>
    <mergeCell ref="N45:O45"/>
    <mergeCell ref="P45:U45"/>
    <mergeCell ref="D46:F46"/>
    <mergeCell ref="G46:H46"/>
    <mergeCell ref="J46:L46"/>
    <mergeCell ref="N46:O46"/>
    <mergeCell ref="P46:U46"/>
    <mergeCell ref="D47:F47"/>
    <mergeCell ref="G47:H47"/>
    <mergeCell ref="J47:L47"/>
    <mergeCell ref="N47:O47"/>
    <mergeCell ref="P47:U47"/>
    <mergeCell ref="D48:F48"/>
    <mergeCell ref="G48:H48"/>
    <mergeCell ref="J48:L48"/>
    <mergeCell ref="N48:O48"/>
    <mergeCell ref="P48:U48"/>
    <mergeCell ref="D49:F49"/>
    <mergeCell ref="G49:H49"/>
    <mergeCell ref="J49:L49"/>
    <mergeCell ref="N49:O49"/>
    <mergeCell ref="P49:U49"/>
    <mergeCell ref="D50:F50"/>
    <mergeCell ref="G50:H50"/>
    <mergeCell ref="J50:L50"/>
    <mergeCell ref="N50:O50"/>
    <mergeCell ref="P50:U50"/>
    <mergeCell ref="D51:F51"/>
    <mergeCell ref="G51:H51"/>
    <mergeCell ref="J51:L51"/>
    <mergeCell ref="N51:O51"/>
    <mergeCell ref="P51:U51"/>
    <mergeCell ref="D52:F52"/>
    <mergeCell ref="G52:H52"/>
    <mergeCell ref="J52:L52"/>
    <mergeCell ref="N52:O52"/>
    <mergeCell ref="P52:U52"/>
    <mergeCell ref="D53:F53"/>
    <mergeCell ref="G53:H53"/>
    <mergeCell ref="J53:L53"/>
    <mergeCell ref="N53:O53"/>
    <mergeCell ref="P53:U53"/>
    <mergeCell ref="D54:F54"/>
    <mergeCell ref="G54:H54"/>
    <mergeCell ref="J54:L54"/>
    <mergeCell ref="N54:O54"/>
    <mergeCell ref="P54:U54"/>
    <mergeCell ref="D55:F55"/>
    <mergeCell ref="G55:H55"/>
    <mergeCell ref="J55:L55"/>
    <mergeCell ref="N55:O55"/>
    <mergeCell ref="P55:U55"/>
    <mergeCell ref="D56:F56"/>
    <mergeCell ref="G56:H56"/>
    <mergeCell ref="J56:L56"/>
    <mergeCell ref="N56:O56"/>
    <mergeCell ref="P56:U56"/>
    <mergeCell ref="D57:F57"/>
    <mergeCell ref="G57:H57"/>
    <mergeCell ref="J57:L57"/>
    <mergeCell ref="N57:O57"/>
    <mergeCell ref="P57:U57"/>
    <mergeCell ref="D58:F58"/>
    <mergeCell ref="G58:H58"/>
    <mergeCell ref="J58:L58"/>
    <mergeCell ref="N58:O58"/>
    <mergeCell ref="P58:U58"/>
    <mergeCell ref="D59:F59"/>
    <mergeCell ref="G59:H59"/>
    <mergeCell ref="J59:L59"/>
    <mergeCell ref="N59:O59"/>
    <mergeCell ref="P59:U59"/>
    <mergeCell ref="D60:F60"/>
    <mergeCell ref="G60:H60"/>
    <mergeCell ref="J60:L60"/>
    <mergeCell ref="N60:O60"/>
    <mergeCell ref="P60:U60"/>
    <mergeCell ref="D61:F61"/>
    <mergeCell ref="G61:H61"/>
    <mergeCell ref="J61:L61"/>
    <mergeCell ref="N61:O61"/>
    <mergeCell ref="P61:U61"/>
    <mergeCell ref="D62:F62"/>
    <mergeCell ref="G62:H62"/>
    <mergeCell ref="J62:L62"/>
    <mergeCell ref="N62:O62"/>
    <mergeCell ref="P62:U62"/>
    <mergeCell ref="D63:F63"/>
    <mergeCell ref="G63:H63"/>
    <mergeCell ref="J63:L63"/>
    <mergeCell ref="N63:O63"/>
    <mergeCell ref="P63:U63"/>
    <mergeCell ref="D64:F64"/>
    <mergeCell ref="G64:H64"/>
    <mergeCell ref="J64:L64"/>
    <mergeCell ref="N64:O64"/>
    <mergeCell ref="P64:U64"/>
    <mergeCell ref="D65:F65"/>
    <mergeCell ref="G65:H65"/>
    <mergeCell ref="J65:L65"/>
    <mergeCell ref="N65:O65"/>
    <mergeCell ref="P65:U65"/>
    <mergeCell ref="D66:F66"/>
    <mergeCell ref="G66:H66"/>
    <mergeCell ref="J66:L66"/>
    <mergeCell ref="N66:O66"/>
    <mergeCell ref="P66:U66"/>
    <mergeCell ref="D67:F67"/>
    <mergeCell ref="G67:H67"/>
    <mergeCell ref="J67:L67"/>
    <mergeCell ref="N67:O67"/>
    <mergeCell ref="P67:U67"/>
    <mergeCell ref="D70:F70"/>
    <mergeCell ref="G70:H70"/>
    <mergeCell ref="J70:L70"/>
    <mergeCell ref="N70:O70"/>
    <mergeCell ref="P70:Q70"/>
    <mergeCell ref="R70:T70"/>
    <mergeCell ref="D68:F68"/>
    <mergeCell ref="G68:H68"/>
    <mergeCell ref="J68:L68"/>
    <mergeCell ref="N68:O68"/>
    <mergeCell ref="P68:U68"/>
    <mergeCell ref="D69:F69"/>
    <mergeCell ref="G69:H69"/>
    <mergeCell ref="J69:L69"/>
    <mergeCell ref="N69:O69"/>
    <mergeCell ref="P69:U69"/>
    <mergeCell ref="P75:U75"/>
    <mergeCell ref="D76:F76"/>
    <mergeCell ref="G76:H76"/>
    <mergeCell ref="J76:L76"/>
    <mergeCell ref="N76:O76"/>
    <mergeCell ref="P76:U76"/>
    <mergeCell ref="N71:T71"/>
    <mergeCell ref="A72:U72"/>
    <mergeCell ref="C73:D73"/>
    <mergeCell ref="F73:G73"/>
    <mergeCell ref="M73:R73"/>
    <mergeCell ref="B75:C75"/>
    <mergeCell ref="D75:F75"/>
    <mergeCell ref="G75:H75"/>
    <mergeCell ref="J75:L75"/>
    <mergeCell ref="N75:O75"/>
    <mergeCell ref="D77:F77"/>
    <mergeCell ref="G77:H77"/>
    <mergeCell ref="J77:L77"/>
    <mergeCell ref="N77:O77"/>
    <mergeCell ref="P77:U77"/>
    <mergeCell ref="D78:F78"/>
    <mergeCell ref="G78:H78"/>
    <mergeCell ref="J78:L78"/>
    <mergeCell ref="N78:O78"/>
    <mergeCell ref="P78:U78"/>
    <mergeCell ref="D79:F79"/>
    <mergeCell ref="G79:H79"/>
    <mergeCell ref="J79:L79"/>
    <mergeCell ref="N79:O79"/>
    <mergeCell ref="P79:U79"/>
    <mergeCell ref="D80:F80"/>
    <mergeCell ref="G80:H80"/>
    <mergeCell ref="J80:L80"/>
    <mergeCell ref="N80:O80"/>
    <mergeCell ref="P80:U80"/>
    <mergeCell ref="D81:F81"/>
    <mergeCell ref="G81:H81"/>
    <mergeCell ref="J81:L81"/>
    <mergeCell ref="N81:O81"/>
    <mergeCell ref="P81:U81"/>
    <mergeCell ref="D82:F82"/>
    <mergeCell ref="G82:H82"/>
    <mergeCell ref="J82:L82"/>
    <mergeCell ref="N82:O82"/>
    <mergeCell ref="P82:U82"/>
    <mergeCell ref="D83:F83"/>
    <mergeCell ref="G83:H83"/>
    <mergeCell ref="J83:L83"/>
    <mergeCell ref="N83:O83"/>
    <mergeCell ref="P83:U83"/>
    <mergeCell ref="D84:F84"/>
    <mergeCell ref="G84:H84"/>
    <mergeCell ref="J84:L84"/>
    <mergeCell ref="N84:O84"/>
    <mergeCell ref="P84:U84"/>
    <mergeCell ref="D85:F85"/>
    <mergeCell ref="G85:H85"/>
    <mergeCell ref="J85:L85"/>
    <mergeCell ref="N85:O85"/>
    <mergeCell ref="P85:U85"/>
    <mergeCell ref="D86:F86"/>
    <mergeCell ref="G86:H86"/>
    <mergeCell ref="J86:L86"/>
    <mergeCell ref="N86:O86"/>
    <mergeCell ref="P86:U86"/>
    <mergeCell ref="D87:F87"/>
    <mergeCell ref="G87:H87"/>
    <mergeCell ref="J87:L87"/>
    <mergeCell ref="N87:O87"/>
    <mergeCell ref="P87:U87"/>
    <mergeCell ref="D88:F88"/>
    <mergeCell ref="G88:H88"/>
    <mergeCell ref="J88:L88"/>
    <mergeCell ref="N88:O88"/>
    <mergeCell ref="P88:U88"/>
    <mergeCell ref="D89:F89"/>
    <mergeCell ref="G89:H89"/>
    <mergeCell ref="J89:L89"/>
    <mergeCell ref="N89:O89"/>
    <mergeCell ref="P89:U89"/>
    <mergeCell ref="D90:F90"/>
    <mergeCell ref="G90:H90"/>
    <mergeCell ref="J90:L90"/>
    <mergeCell ref="N90:O90"/>
    <mergeCell ref="P90:U90"/>
    <mergeCell ref="D91:F91"/>
    <mergeCell ref="G91:H91"/>
    <mergeCell ref="J91:L91"/>
    <mergeCell ref="N91:O91"/>
    <mergeCell ref="P91:U91"/>
    <mergeCell ref="D92:F92"/>
    <mergeCell ref="G92:H92"/>
    <mergeCell ref="J92:L92"/>
    <mergeCell ref="N92:O92"/>
    <mergeCell ref="P92:U92"/>
    <mergeCell ref="D93:F93"/>
    <mergeCell ref="G93:H93"/>
    <mergeCell ref="J93:L93"/>
    <mergeCell ref="N93:O93"/>
    <mergeCell ref="P93:U93"/>
    <mergeCell ref="D94:F94"/>
    <mergeCell ref="G94:H94"/>
    <mergeCell ref="J94:L94"/>
    <mergeCell ref="N94:O94"/>
    <mergeCell ref="P94:U94"/>
    <mergeCell ref="D95:F95"/>
    <mergeCell ref="G95:H95"/>
    <mergeCell ref="J95:L95"/>
    <mergeCell ref="N95:O95"/>
    <mergeCell ref="P95:U95"/>
    <mergeCell ref="D96:F96"/>
    <mergeCell ref="G96:H96"/>
    <mergeCell ref="J96:L96"/>
    <mergeCell ref="N96:O96"/>
    <mergeCell ref="P96:U96"/>
    <mergeCell ref="D97:F97"/>
    <mergeCell ref="G97:H97"/>
    <mergeCell ref="J97:L97"/>
    <mergeCell ref="N97:O97"/>
    <mergeCell ref="P97:U97"/>
    <mergeCell ref="D98:F98"/>
    <mergeCell ref="G98:H98"/>
    <mergeCell ref="J98:L98"/>
    <mergeCell ref="N98:O98"/>
    <mergeCell ref="P98:U98"/>
    <mergeCell ref="D99:F99"/>
    <mergeCell ref="G99:H99"/>
    <mergeCell ref="J99:L99"/>
    <mergeCell ref="N99:O99"/>
    <mergeCell ref="P99:U99"/>
    <mergeCell ref="D100:F100"/>
    <mergeCell ref="G100:H100"/>
    <mergeCell ref="J100:L100"/>
    <mergeCell ref="N100:O100"/>
    <mergeCell ref="P100:U100"/>
    <mergeCell ref="D101:F101"/>
    <mergeCell ref="G101:H101"/>
    <mergeCell ref="J101:L101"/>
    <mergeCell ref="N101:O101"/>
    <mergeCell ref="P101:U101"/>
    <mergeCell ref="D102:F102"/>
    <mergeCell ref="G102:H102"/>
    <mergeCell ref="J102:L102"/>
    <mergeCell ref="N102:O102"/>
    <mergeCell ref="P102:U102"/>
    <mergeCell ref="D105:F105"/>
    <mergeCell ref="G105:H105"/>
    <mergeCell ref="J105:L105"/>
    <mergeCell ref="N105:O105"/>
    <mergeCell ref="P105:Q105"/>
    <mergeCell ref="R105:T105"/>
    <mergeCell ref="D103:F103"/>
    <mergeCell ref="G103:H103"/>
    <mergeCell ref="J103:L103"/>
    <mergeCell ref="N103:O103"/>
    <mergeCell ref="P103:U103"/>
    <mergeCell ref="D104:F104"/>
    <mergeCell ref="G104:H104"/>
    <mergeCell ref="J104:L104"/>
    <mergeCell ref="N104:O104"/>
    <mergeCell ref="P104:U104"/>
    <mergeCell ref="P110:U110"/>
    <mergeCell ref="D111:F111"/>
    <mergeCell ref="G111:H111"/>
    <mergeCell ref="J111:L111"/>
    <mergeCell ref="N111:O111"/>
    <mergeCell ref="P111:U111"/>
    <mergeCell ref="N106:T106"/>
    <mergeCell ref="A107:U107"/>
    <mergeCell ref="C108:D108"/>
    <mergeCell ref="F108:G108"/>
    <mergeCell ref="M108:R108"/>
    <mergeCell ref="B110:C110"/>
    <mergeCell ref="D110:F110"/>
    <mergeCell ref="G110:H110"/>
    <mergeCell ref="J110:L110"/>
    <mergeCell ref="N110:O110"/>
    <mergeCell ref="D112:F112"/>
    <mergeCell ref="G112:H112"/>
    <mergeCell ref="J112:L112"/>
    <mergeCell ref="N112:O112"/>
    <mergeCell ref="P112:U112"/>
    <mergeCell ref="D113:F113"/>
    <mergeCell ref="G113:H113"/>
    <mergeCell ref="J113:L113"/>
    <mergeCell ref="N113:O113"/>
    <mergeCell ref="P113:U113"/>
    <mergeCell ref="D114:F114"/>
    <mergeCell ref="G114:H114"/>
    <mergeCell ref="J114:L114"/>
    <mergeCell ref="N114:O114"/>
    <mergeCell ref="P114:U114"/>
    <mergeCell ref="D115:F115"/>
    <mergeCell ref="G115:H115"/>
    <mergeCell ref="J115:L115"/>
    <mergeCell ref="N115:O115"/>
    <mergeCell ref="P115:U115"/>
    <mergeCell ref="D116:F116"/>
    <mergeCell ref="G116:H116"/>
    <mergeCell ref="J116:L116"/>
    <mergeCell ref="N116:O116"/>
    <mergeCell ref="P116:U116"/>
    <mergeCell ref="D117:F117"/>
    <mergeCell ref="G117:H117"/>
    <mergeCell ref="J117:L117"/>
    <mergeCell ref="N117:O117"/>
    <mergeCell ref="P117:U117"/>
    <mergeCell ref="D118:F118"/>
    <mergeCell ref="G118:H118"/>
    <mergeCell ref="J118:L118"/>
    <mergeCell ref="N118:O118"/>
    <mergeCell ref="P118:U118"/>
    <mergeCell ref="D119:F119"/>
    <mergeCell ref="G119:H119"/>
    <mergeCell ref="J119:L119"/>
    <mergeCell ref="N119:O119"/>
    <mergeCell ref="P119:U119"/>
    <mergeCell ref="D120:F120"/>
    <mergeCell ref="G120:H120"/>
    <mergeCell ref="J120:L120"/>
    <mergeCell ref="N120:O120"/>
    <mergeCell ref="P120:U120"/>
    <mergeCell ref="D121:F121"/>
    <mergeCell ref="G121:H121"/>
    <mergeCell ref="J121:L121"/>
    <mergeCell ref="N121:O121"/>
    <mergeCell ref="P121:U121"/>
    <mergeCell ref="D122:F122"/>
    <mergeCell ref="G122:H122"/>
    <mergeCell ref="J122:L122"/>
    <mergeCell ref="N122:O122"/>
    <mergeCell ref="P122:U122"/>
    <mergeCell ref="D123:F123"/>
    <mergeCell ref="G123:H123"/>
    <mergeCell ref="J123:L123"/>
    <mergeCell ref="N123:O123"/>
    <mergeCell ref="P123:U123"/>
    <mergeCell ref="D124:F124"/>
    <mergeCell ref="G124:H124"/>
    <mergeCell ref="J124:L124"/>
    <mergeCell ref="N124:O124"/>
    <mergeCell ref="P124:U124"/>
    <mergeCell ref="D125:F125"/>
    <mergeCell ref="G125:H125"/>
    <mergeCell ref="J125:L125"/>
    <mergeCell ref="N125:O125"/>
    <mergeCell ref="P125:U125"/>
    <mergeCell ref="D126:F126"/>
    <mergeCell ref="G126:H126"/>
    <mergeCell ref="J126:L126"/>
    <mergeCell ref="N126:O126"/>
    <mergeCell ref="P126:U126"/>
    <mergeCell ref="D127:F127"/>
    <mergeCell ref="G127:H127"/>
    <mergeCell ref="J127:L127"/>
    <mergeCell ref="N127:O127"/>
    <mergeCell ref="P127:U127"/>
    <mergeCell ref="D128:F128"/>
    <mergeCell ref="G128:H128"/>
    <mergeCell ref="J128:L128"/>
    <mergeCell ref="N128:O128"/>
    <mergeCell ref="P128:U128"/>
    <mergeCell ref="D129:F129"/>
    <mergeCell ref="G129:H129"/>
    <mergeCell ref="J129:L129"/>
    <mergeCell ref="N129:O129"/>
    <mergeCell ref="P129:U129"/>
    <mergeCell ref="D130:F130"/>
    <mergeCell ref="G130:H130"/>
    <mergeCell ref="J130:L130"/>
    <mergeCell ref="N130:O130"/>
    <mergeCell ref="P130:U130"/>
    <mergeCell ref="D131:F131"/>
    <mergeCell ref="G131:H131"/>
    <mergeCell ref="J131:L131"/>
    <mergeCell ref="N131:O131"/>
    <mergeCell ref="P131:U131"/>
    <mergeCell ref="D132:F132"/>
    <mergeCell ref="G132:H132"/>
    <mergeCell ref="J132:L132"/>
    <mergeCell ref="N132:O132"/>
    <mergeCell ref="P132:U132"/>
    <mergeCell ref="D133:F133"/>
    <mergeCell ref="G133:H133"/>
    <mergeCell ref="J133:L133"/>
    <mergeCell ref="N133:O133"/>
    <mergeCell ref="P133:U133"/>
    <mergeCell ref="D134:F134"/>
    <mergeCell ref="G134:H134"/>
    <mergeCell ref="J134:L134"/>
    <mergeCell ref="N134:O134"/>
    <mergeCell ref="P134:U134"/>
    <mergeCell ref="D135:F135"/>
    <mergeCell ref="G135:H135"/>
    <mergeCell ref="J135:L135"/>
    <mergeCell ref="N135:O135"/>
    <mergeCell ref="P135:U135"/>
    <mergeCell ref="D136:F136"/>
    <mergeCell ref="G136:H136"/>
    <mergeCell ref="J136:L136"/>
    <mergeCell ref="N136:O136"/>
    <mergeCell ref="P136:U136"/>
    <mergeCell ref="D137:F137"/>
    <mergeCell ref="G137:H137"/>
    <mergeCell ref="J137:L137"/>
    <mergeCell ref="N137:O137"/>
    <mergeCell ref="P137:U137"/>
    <mergeCell ref="D140:F140"/>
    <mergeCell ref="G140:H140"/>
    <mergeCell ref="J140:L140"/>
    <mergeCell ref="N140:O140"/>
    <mergeCell ref="P140:Q140"/>
    <mergeCell ref="R140:T140"/>
    <mergeCell ref="D138:F138"/>
    <mergeCell ref="G138:H138"/>
    <mergeCell ref="J138:L138"/>
    <mergeCell ref="N138:O138"/>
    <mergeCell ref="P138:U138"/>
    <mergeCell ref="D139:F139"/>
    <mergeCell ref="G139:H139"/>
    <mergeCell ref="J139:L139"/>
    <mergeCell ref="N139:O139"/>
    <mergeCell ref="P139:U139"/>
    <mergeCell ref="P145:U145"/>
    <mergeCell ref="D146:F146"/>
    <mergeCell ref="G146:H146"/>
    <mergeCell ref="J146:L146"/>
    <mergeCell ref="N146:O146"/>
    <mergeCell ref="P146:U146"/>
    <mergeCell ref="N141:T141"/>
    <mergeCell ref="A142:U142"/>
    <mergeCell ref="C143:D143"/>
    <mergeCell ref="F143:G143"/>
    <mergeCell ref="M143:R143"/>
    <mergeCell ref="B145:C145"/>
    <mergeCell ref="D145:F145"/>
    <mergeCell ref="G145:H145"/>
    <mergeCell ref="J145:L145"/>
    <mergeCell ref="N145:O145"/>
    <mergeCell ref="D147:F147"/>
    <mergeCell ref="G147:H147"/>
    <mergeCell ref="J147:L147"/>
    <mergeCell ref="N147:O147"/>
    <mergeCell ref="P147:U147"/>
    <mergeCell ref="D148:F148"/>
    <mergeCell ref="G148:H148"/>
    <mergeCell ref="J148:L148"/>
    <mergeCell ref="N148:O148"/>
    <mergeCell ref="P148:U148"/>
    <mergeCell ref="D149:F149"/>
    <mergeCell ref="G149:H149"/>
    <mergeCell ref="J149:L149"/>
    <mergeCell ref="N149:O149"/>
    <mergeCell ref="P149:U149"/>
    <mergeCell ref="D150:F150"/>
    <mergeCell ref="G150:H150"/>
    <mergeCell ref="J150:L150"/>
    <mergeCell ref="N150:O150"/>
    <mergeCell ref="P150:U150"/>
    <mergeCell ref="D151:F151"/>
    <mergeCell ref="G151:H151"/>
    <mergeCell ref="J151:L151"/>
    <mergeCell ref="N151:O151"/>
    <mergeCell ref="P151:U151"/>
    <mergeCell ref="D152:F152"/>
    <mergeCell ref="G152:H152"/>
    <mergeCell ref="J152:L152"/>
    <mergeCell ref="N152:O152"/>
    <mergeCell ref="P152:U152"/>
    <mergeCell ref="D153:F153"/>
    <mergeCell ref="G153:H153"/>
    <mergeCell ref="J153:L153"/>
    <mergeCell ref="N153:O153"/>
    <mergeCell ref="P153:U153"/>
    <mergeCell ref="D154:F154"/>
    <mergeCell ref="G154:H154"/>
    <mergeCell ref="J154:L154"/>
    <mergeCell ref="N154:O154"/>
    <mergeCell ref="P154:U154"/>
    <mergeCell ref="D155:F155"/>
    <mergeCell ref="G155:H155"/>
    <mergeCell ref="J155:L155"/>
    <mergeCell ref="N155:O155"/>
    <mergeCell ref="P155:U155"/>
    <mergeCell ref="D156:F156"/>
    <mergeCell ref="G156:H156"/>
    <mergeCell ref="J156:L156"/>
    <mergeCell ref="N156:O156"/>
    <mergeCell ref="P156:U156"/>
    <mergeCell ref="D157:F157"/>
    <mergeCell ref="G157:H157"/>
    <mergeCell ref="J157:L157"/>
    <mergeCell ref="N157:O157"/>
    <mergeCell ref="P157:U157"/>
    <mergeCell ref="D158:F158"/>
    <mergeCell ref="G158:H158"/>
    <mergeCell ref="J158:L158"/>
    <mergeCell ref="N158:O158"/>
    <mergeCell ref="P158:U158"/>
    <mergeCell ref="D159:F159"/>
    <mergeCell ref="G159:H159"/>
    <mergeCell ref="J159:L159"/>
    <mergeCell ref="N159:O159"/>
    <mergeCell ref="P159:U159"/>
    <mergeCell ref="D160:F160"/>
    <mergeCell ref="G160:H160"/>
    <mergeCell ref="J160:L160"/>
    <mergeCell ref="N160:O160"/>
    <mergeCell ref="P160:U160"/>
    <mergeCell ref="D161:F161"/>
    <mergeCell ref="G161:H161"/>
    <mergeCell ref="J161:L161"/>
    <mergeCell ref="N161:O161"/>
    <mergeCell ref="P161:U161"/>
    <mergeCell ref="D162:F162"/>
    <mergeCell ref="G162:H162"/>
    <mergeCell ref="J162:L162"/>
    <mergeCell ref="N162:O162"/>
    <mergeCell ref="P162:U162"/>
    <mergeCell ref="D163:F163"/>
    <mergeCell ref="G163:H163"/>
    <mergeCell ref="J163:L163"/>
    <mergeCell ref="N163:O163"/>
    <mergeCell ref="P163:U163"/>
    <mergeCell ref="D164:F164"/>
    <mergeCell ref="G164:H164"/>
    <mergeCell ref="J164:L164"/>
    <mergeCell ref="N164:O164"/>
    <mergeCell ref="P164:U164"/>
    <mergeCell ref="D165:F165"/>
    <mergeCell ref="G165:H165"/>
    <mergeCell ref="J165:L165"/>
    <mergeCell ref="N165:O165"/>
    <mergeCell ref="P165:U165"/>
    <mergeCell ref="D166:F166"/>
    <mergeCell ref="G166:H166"/>
    <mergeCell ref="J166:L166"/>
    <mergeCell ref="N166:O166"/>
    <mergeCell ref="P166:U166"/>
    <mergeCell ref="D167:F167"/>
    <mergeCell ref="G167:H167"/>
    <mergeCell ref="J167:L167"/>
    <mergeCell ref="N167:O167"/>
    <mergeCell ref="P167:U167"/>
    <mergeCell ref="D168:F168"/>
    <mergeCell ref="G168:H168"/>
    <mergeCell ref="J168:L168"/>
    <mergeCell ref="N168:O168"/>
    <mergeCell ref="P168:U168"/>
    <mergeCell ref="D169:F169"/>
    <mergeCell ref="G169:H169"/>
    <mergeCell ref="J169:L169"/>
    <mergeCell ref="N169:O169"/>
    <mergeCell ref="P169:U169"/>
    <mergeCell ref="D170:F170"/>
    <mergeCell ref="G170:H170"/>
    <mergeCell ref="J170:L170"/>
    <mergeCell ref="N170:O170"/>
    <mergeCell ref="P170:U170"/>
    <mergeCell ref="D171:F171"/>
    <mergeCell ref="G171:H171"/>
    <mergeCell ref="J171:L171"/>
    <mergeCell ref="N171:O171"/>
    <mergeCell ref="P171:U171"/>
    <mergeCell ref="D172:F172"/>
    <mergeCell ref="G172:H172"/>
    <mergeCell ref="J172:L172"/>
    <mergeCell ref="N172:O172"/>
    <mergeCell ref="P172:U172"/>
    <mergeCell ref="D175:F175"/>
    <mergeCell ref="G175:H175"/>
    <mergeCell ref="J175:L175"/>
    <mergeCell ref="N175:O175"/>
    <mergeCell ref="P175:Q175"/>
    <mergeCell ref="R175:T175"/>
    <mergeCell ref="D173:F173"/>
    <mergeCell ref="G173:H173"/>
    <mergeCell ref="J173:L173"/>
    <mergeCell ref="N173:O173"/>
    <mergeCell ref="P173:U173"/>
    <mergeCell ref="D174:F174"/>
    <mergeCell ref="G174:H174"/>
    <mergeCell ref="J174:L174"/>
    <mergeCell ref="N174:O174"/>
    <mergeCell ref="P174:U174"/>
  </mergeCells>
  <phoneticPr fontId="4"/>
  <dataValidations count="1">
    <dataValidation imeMode="on" allowBlank="1" showInputMessage="1" showErrorMessage="1" sqref="D111:I139 M3:R3 D146:I174 D41:I69 D76:I104 D6:I34" xr:uid="{35F619F4-FA55-4A9C-8C8F-A9C9BBD3793E}"/>
  </dataValidations>
  <printOptions horizontalCentered="1"/>
  <pageMargins left="0" right="0" top="0.39370078740157483" bottom="0" header="0" footer="0"/>
  <pageSetup paperSize="9" scale="98" orientation="portrait" blackAndWhite="1" verticalDpi="300" r:id="rId1"/>
  <headerFooter alignWithMargins="0">
    <oddHeader>&amp;R改訂：2023/10/1</oddHeader>
  </headerFooter>
  <rowBreaks count="4" manualBreakCount="4">
    <brk id="35" max="20" man="1"/>
    <brk id="70" max="20" man="1"/>
    <brk id="105" max="20" man="1"/>
    <brk id="140" max="2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B23258-A519-4633-8E75-1C719997C8D4}">
  <sheetPr codeName="Sheet11">
    <tabColor rgb="FFFFEEB7"/>
  </sheetPr>
  <dimension ref="A1:DS178"/>
  <sheetViews>
    <sheetView showGridLines="0" showZeros="0" view="pageBreakPreview" zoomScaleNormal="100" zoomScaleSheetLayoutView="100" workbookViewId="0">
      <selection activeCell="M6" sqref="M6"/>
    </sheetView>
  </sheetViews>
  <sheetFormatPr defaultColWidth="8" defaultRowHeight="13.5"/>
  <cols>
    <col min="1" max="1" width="8" style="317" customWidth="1"/>
    <col min="2" max="3" width="3" style="317" customWidth="1"/>
    <col min="4" max="4" width="6.125" style="317" customWidth="1"/>
    <col min="5" max="5" width="1" style="317" customWidth="1"/>
    <col min="6" max="6" width="15" style="317" customWidth="1"/>
    <col min="7" max="7" width="10" style="317" customWidth="1"/>
    <col min="8" max="8" width="2" style="317" customWidth="1"/>
    <col min="9" max="9" width="7" style="317" customWidth="1"/>
    <col min="10" max="10" width="3" style="317" customWidth="1"/>
    <col min="11" max="11" width="6" style="317" customWidth="1"/>
    <col min="12" max="12" width="1" style="317" customWidth="1"/>
    <col min="13" max="13" width="10" style="317" customWidth="1"/>
    <col min="14" max="14" width="8" style="317" customWidth="1"/>
    <col min="15" max="15" width="3" style="317" customWidth="1"/>
    <col min="16" max="16" width="4" style="317" customWidth="1"/>
    <col min="17" max="17" width="3" style="317" customWidth="1"/>
    <col min="18" max="19" width="2" style="317" customWidth="1"/>
    <col min="20" max="20" width="3" style="317" customWidth="1"/>
    <col min="21" max="21" width="2" style="317" customWidth="1"/>
    <col min="22" max="24" width="9.875" style="317" customWidth="1"/>
    <col min="25" max="129" width="8" style="317" customWidth="1"/>
    <col min="130" max="16384" width="8" style="317"/>
  </cols>
  <sheetData>
    <row r="1" spans="1:123" ht="21.75" customHeight="1">
      <c r="A1" s="314"/>
      <c r="B1" s="314"/>
      <c r="C1" s="314"/>
      <c r="D1" s="314"/>
      <c r="E1" s="314"/>
      <c r="F1" s="314"/>
      <c r="G1" s="314"/>
      <c r="H1" s="314"/>
      <c r="I1" s="314"/>
      <c r="J1" s="314"/>
      <c r="K1" s="314"/>
      <c r="L1" s="314"/>
      <c r="M1" s="314"/>
      <c r="N1" s="706">
        <v>0</v>
      </c>
      <c r="O1" s="706"/>
      <c r="P1" s="706"/>
      <c r="Q1" s="706"/>
      <c r="R1" s="706"/>
      <c r="S1" s="706"/>
      <c r="T1" s="706"/>
      <c r="U1" s="315"/>
      <c r="V1" s="316"/>
      <c r="W1" s="316"/>
      <c r="X1" s="316"/>
      <c r="CW1" s="318"/>
      <c r="CX1" s="318"/>
      <c r="CY1" s="318"/>
      <c r="CZ1" s="318"/>
      <c r="DD1" s="318"/>
      <c r="DE1" s="318"/>
      <c r="DF1" s="318"/>
      <c r="DG1" s="318"/>
      <c r="DK1" s="318"/>
      <c r="DL1" s="318"/>
      <c r="DM1" s="318"/>
      <c r="DN1" s="318"/>
      <c r="DO1" s="318"/>
      <c r="DP1" s="318"/>
      <c r="DQ1" s="318"/>
      <c r="DR1" s="318"/>
      <c r="DS1" s="318"/>
    </row>
    <row r="2" spans="1:123" ht="20.25" customHeight="1">
      <c r="A2" s="707" t="s">
        <v>269</v>
      </c>
      <c r="B2" s="707"/>
      <c r="C2" s="707"/>
      <c r="D2" s="707"/>
      <c r="E2" s="707"/>
      <c r="F2" s="707"/>
      <c r="G2" s="707"/>
      <c r="H2" s="707"/>
      <c r="I2" s="707"/>
      <c r="J2" s="707"/>
      <c r="K2" s="707"/>
      <c r="L2" s="707"/>
      <c r="M2" s="707"/>
      <c r="N2" s="707"/>
      <c r="O2" s="707"/>
      <c r="P2" s="707"/>
      <c r="Q2" s="707"/>
      <c r="R2" s="707"/>
      <c r="S2" s="707"/>
      <c r="T2" s="707"/>
      <c r="U2" s="707"/>
      <c r="V2" s="319"/>
      <c r="W2" s="319"/>
      <c r="X2" s="319"/>
      <c r="Y2" s="320"/>
      <c r="Z2" s="320"/>
      <c r="AA2" s="320"/>
      <c r="AB2" s="320"/>
      <c r="AC2" s="320"/>
      <c r="AD2" s="320"/>
      <c r="AE2" s="320"/>
      <c r="AF2" s="320"/>
      <c r="AG2" s="320"/>
      <c r="AH2" s="320"/>
      <c r="AI2" s="320"/>
      <c r="AJ2" s="320"/>
      <c r="AK2" s="320"/>
      <c r="AL2" s="320"/>
      <c r="AM2" s="320"/>
      <c r="AN2" s="320"/>
      <c r="AO2" s="320"/>
      <c r="AP2" s="320"/>
      <c r="AQ2" s="320"/>
      <c r="AR2" s="320"/>
      <c r="AS2" s="320"/>
      <c r="AT2" s="320"/>
      <c r="AU2" s="320"/>
      <c r="AV2" s="320"/>
      <c r="AW2" s="320"/>
      <c r="AX2" s="320"/>
      <c r="AY2" s="320"/>
      <c r="AZ2" s="320"/>
      <c r="BA2" s="320"/>
      <c r="BB2" s="320"/>
      <c r="BC2" s="320"/>
      <c r="BD2" s="320"/>
      <c r="BE2" s="320"/>
      <c r="BF2" s="320"/>
      <c r="BG2" s="320"/>
      <c r="BH2" s="320"/>
      <c r="BI2" s="320"/>
      <c r="BJ2" s="320"/>
      <c r="BK2" s="320"/>
      <c r="BL2" s="320"/>
      <c r="BM2" s="320"/>
      <c r="BN2" s="320"/>
      <c r="BO2" s="320"/>
      <c r="BP2" s="320"/>
      <c r="BQ2" s="320"/>
      <c r="BR2" s="320"/>
      <c r="BS2" s="320"/>
      <c r="BT2" s="320"/>
      <c r="BU2" s="320"/>
      <c r="BV2" s="320"/>
      <c r="BW2" s="320"/>
      <c r="BX2" s="320"/>
      <c r="BY2" s="320"/>
      <c r="BZ2" s="320"/>
      <c r="CA2" s="320"/>
      <c r="CB2" s="320"/>
      <c r="CC2" s="320"/>
      <c r="CD2" s="320"/>
      <c r="CE2" s="320"/>
      <c r="CF2" s="320"/>
      <c r="CG2" s="320"/>
      <c r="CH2" s="320"/>
      <c r="CI2" s="320"/>
      <c r="CJ2" s="320"/>
      <c r="CK2" s="320"/>
      <c r="CL2" s="320"/>
      <c r="CM2" s="320"/>
      <c r="CN2" s="320"/>
      <c r="CO2" s="320"/>
      <c r="CP2" s="320"/>
      <c r="CQ2" s="320"/>
      <c r="CR2" s="320"/>
      <c r="CS2" s="320"/>
      <c r="CT2" s="320"/>
      <c r="CU2" s="320"/>
      <c r="CV2" s="320"/>
      <c r="CW2" s="320"/>
      <c r="CX2" s="320"/>
      <c r="CY2" s="320"/>
      <c r="CZ2" s="320"/>
      <c r="DA2" s="320"/>
      <c r="DB2" s="320"/>
      <c r="DC2" s="320"/>
      <c r="DD2" s="320"/>
      <c r="DE2" s="320"/>
      <c r="DF2" s="320"/>
      <c r="DG2" s="320"/>
      <c r="DH2" s="320"/>
      <c r="DI2" s="320"/>
      <c r="DJ2" s="320"/>
      <c r="DK2" s="320"/>
      <c r="DL2" s="320"/>
      <c r="DM2" s="320"/>
      <c r="DN2" s="320"/>
      <c r="DO2" s="320"/>
      <c r="DP2" s="320"/>
      <c r="DQ2" s="320"/>
      <c r="DR2" s="320"/>
      <c r="DS2" s="320"/>
    </row>
    <row r="3" spans="1:123" ht="24.75" customHeight="1">
      <c r="A3" s="314"/>
      <c r="B3" s="314"/>
      <c r="C3" s="708" t="s">
        <v>220</v>
      </c>
      <c r="D3" s="708"/>
      <c r="E3" s="314"/>
      <c r="F3" s="709">
        <f>'外注労務請求書 '!E5:M5</f>
        <v>0</v>
      </c>
      <c r="G3" s="709"/>
      <c r="H3" s="314"/>
      <c r="I3" s="314"/>
      <c r="J3" s="314"/>
      <c r="K3" s="314" t="s">
        <v>270</v>
      </c>
      <c r="L3" s="314"/>
      <c r="M3" s="726">
        <f>'外注労務請求書 '!X8</f>
        <v>0</v>
      </c>
      <c r="N3" s="726"/>
      <c r="O3" s="726"/>
      <c r="P3" s="726"/>
      <c r="Q3" s="726"/>
      <c r="R3" s="726"/>
      <c r="S3" s="314"/>
      <c r="T3" s="314"/>
      <c r="U3" s="314"/>
      <c r="V3" s="316"/>
      <c r="W3" s="316"/>
      <c r="X3" s="316"/>
    </row>
    <row r="4" spans="1:123" ht="13.5" customHeight="1">
      <c r="A4" s="314"/>
      <c r="B4" s="314"/>
      <c r="C4" s="314"/>
      <c r="D4" s="314"/>
      <c r="E4" s="314"/>
      <c r="F4" s="314"/>
      <c r="G4" s="314"/>
      <c r="H4" s="314"/>
      <c r="I4" s="314"/>
      <c r="J4" s="314"/>
      <c r="K4" s="321"/>
      <c r="L4" s="315"/>
      <c r="M4" s="315"/>
      <c r="N4" s="322"/>
      <c r="O4" s="323"/>
      <c r="P4" s="324"/>
      <c r="Q4" s="324"/>
      <c r="R4" s="324"/>
      <c r="S4" s="325"/>
      <c r="T4" s="325"/>
      <c r="U4" s="325"/>
      <c r="V4" s="316"/>
      <c r="W4" s="316"/>
      <c r="X4" s="316"/>
      <c r="DJ4" s="318"/>
      <c r="DK4" s="318"/>
      <c r="DL4" s="318"/>
      <c r="DM4" s="318"/>
      <c r="DN4" s="318"/>
      <c r="DO4" s="318"/>
      <c r="DP4" s="318"/>
      <c r="DQ4" s="318"/>
      <c r="DR4" s="318"/>
      <c r="DS4" s="318"/>
    </row>
    <row r="5" spans="1:123" ht="19.5" customHeight="1">
      <c r="A5" s="314"/>
      <c r="B5" s="711" t="s">
        <v>271</v>
      </c>
      <c r="C5" s="712"/>
      <c r="D5" s="712" t="s">
        <v>272</v>
      </c>
      <c r="E5" s="712"/>
      <c r="F5" s="712"/>
      <c r="G5" s="712" t="s">
        <v>273</v>
      </c>
      <c r="H5" s="712"/>
      <c r="I5" s="326" t="s">
        <v>274</v>
      </c>
      <c r="J5" s="712" t="s">
        <v>275</v>
      </c>
      <c r="K5" s="712"/>
      <c r="L5" s="712"/>
      <c r="M5" s="326" t="s">
        <v>276</v>
      </c>
      <c r="N5" s="712" t="s">
        <v>7</v>
      </c>
      <c r="O5" s="712"/>
      <c r="P5" s="703" t="s">
        <v>351</v>
      </c>
      <c r="Q5" s="704"/>
      <c r="R5" s="704"/>
      <c r="S5" s="704"/>
      <c r="T5" s="704"/>
      <c r="U5" s="705"/>
      <c r="V5" s="316"/>
      <c r="W5" s="316"/>
      <c r="X5" s="316"/>
      <c r="CK5" s="318"/>
      <c r="CL5" s="318"/>
      <c r="CM5" s="318"/>
      <c r="CN5" s="327"/>
      <c r="CO5" s="327"/>
      <c r="CP5" s="327"/>
      <c r="CQ5" s="327"/>
      <c r="CR5" s="327"/>
      <c r="CS5" s="327"/>
      <c r="CT5" s="327"/>
      <c r="CU5" s="327"/>
      <c r="CV5" s="327"/>
      <c r="CW5" s="327"/>
      <c r="CX5" s="327"/>
      <c r="CY5" s="327"/>
      <c r="CZ5" s="327"/>
      <c r="DA5" s="327"/>
      <c r="DB5" s="327"/>
      <c r="DC5" s="327"/>
      <c r="DD5" s="327"/>
      <c r="DE5" s="327"/>
      <c r="DF5" s="327"/>
      <c r="DG5" s="327"/>
      <c r="DH5" s="327"/>
      <c r="DI5" s="327"/>
      <c r="DJ5" s="327"/>
      <c r="DK5" s="327"/>
    </row>
    <row r="6" spans="1:123" ht="26.1" customHeight="1">
      <c r="A6" s="328"/>
      <c r="B6" s="329"/>
      <c r="C6" s="330"/>
      <c r="D6" s="744" t="s">
        <v>291</v>
      </c>
      <c r="E6" s="745"/>
      <c r="F6" s="746"/>
      <c r="G6" s="744" t="s">
        <v>301</v>
      </c>
      <c r="H6" s="746"/>
      <c r="I6" s="370" t="s">
        <v>10</v>
      </c>
      <c r="J6" s="732">
        <v>1</v>
      </c>
      <c r="K6" s="733"/>
      <c r="L6" s="734"/>
      <c r="M6" s="371"/>
      <c r="N6" s="735">
        <f>IFERROR(IF(J7="",J6*M6,""),"")</f>
        <v>0</v>
      </c>
      <c r="O6" s="736"/>
      <c r="P6" s="720"/>
      <c r="Q6" s="721"/>
      <c r="R6" s="721"/>
      <c r="S6" s="721"/>
      <c r="T6" s="721"/>
      <c r="U6" s="722"/>
      <c r="V6" s="331"/>
      <c r="W6" s="331"/>
      <c r="X6" s="331"/>
      <c r="Y6" s="332"/>
      <c r="Z6" s="332"/>
      <c r="AA6" s="332"/>
      <c r="AB6" s="332"/>
      <c r="AC6" s="332"/>
      <c r="AD6" s="332"/>
      <c r="AE6" s="332"/>
      <c r="CK6" s="318"/>
      <c r="CL6" s="318"/>
      <c r="CM6" s="318"/>
      <c r="CN6" s="327"/>
      <c r="CO6" s="327"/>
      <c r="CP6" s="327"/>
      <c r="CQ6" s="327"/>
      <c r="CR6" s="327"/>
      <c r="CS6" s="327"/>
      <c r="CT6" s="327"/>
      <c r="CU6" s="327"/>
      <c r="CV6" s="327"/>
      <c r="CW6" s="327"/>
      <c r="CX6" s="327"/>
      <c r="CY6" s="327"/>
      <c r="CZ6" s="327"/>
      <c r="DA6" s="327"/>
      <c r="DB6" s="327"/>
      <c r="DC6" s="327"/>
      <c r="DD6" s="327"/>
      <c r="DE6" s="327"/>
      <c r="DF6" s="327"/>
      <c r="DG6" s="327"/>
      <c r="DH6" s="327"/>
      <c r="DI6" s="327"/>
      <c r="DJ6" s="327"/>
      <c r="DK6" s="327"/>
    </row>
    <row r="7" spans="1:123" ht="26.1" customHeight="1">
      <c r="A7" s="328"/>
      <c r="B7" s="329"/>
      <c r="C7" s="330"/>
      <c r="D7" s="757" t="s">
        <v>285</v>
      </c>
      <c r="E7" s="758"/>
      <c r="F7" s="759"/>
      <c r="G7" s="744" t="s">
        <v>26</v>
      </c>
      <c r="H7" s="746"/>
      <c r="I7" s="370" t="s">
        <v>0</v>
      </c>
      <c r="J7" s="732"/>
      <c r="K7" s="733"/>
      <c r="L7" s="734"/>
      <c r="M7" s="379" t="str">
        <f>IF(J7="","",ROUNDDOWN($M$6/21,-1))</f>
        <v/>
      </c>
      <c r="N7" s="735" t="str">
        <f>IFERROR(ROUNDUP(J7*M7,0),"")</f>
        <v/>
      </c>
      <c r="O7" s="736"/>
      <c r="P7" s="723"/>
      <c r="Q7" s="724"/>
      <c r="R7" s="724"/>
      <c r="S7" s="724"/>
      <c r="T7" s="724"/>
      <c r="U7" s="725"/>
      <c r="V7" s="331"/>
      <c r="W7" s="331"/>
      <c r="X7" s="331"/>
      <c r="Y7" s="332"/>
      <c r="Z7" s="332"/>
      <c r="AA7" s="332"/>
      <c r="AB7" s="332"/>
      <c r="AC7" s="332"/>
      <c r="AD7" s="332"/>
      <c r="AE7" s="332"/>
      <c r="CG7" s="318"/>
      <c r="CH7" s="318"/>
      <c r="CI7" s="318"/>
      <c r="CJ7" s="318"/>
      <c r="CK7" s="318"/>
      <c r="CL7" s="318"/>
      <c r="CM7" s="318"/>
      <c r="CN7" s="318"/>
      <c r="CO7" s="318"/>
      <c r="CP7" s="318"/>
      <c r="CQ7" s="318"/>
      <c r="CR7" s="318"/>
      <c r="CS7" s="318"/>
      <c r="CT7" s="318"/>
      <c r="CU7" s="318"/>
      <c r="CV7" s="318"/>
      <c r="CW7" s="318"/>
      <c r="CX7" s="318"/>
      <c r="CY7" s="318"/>
      <c r="CZ7" s="318"/>
      <c r="DA7" s="318"/>
      <c r="DB7" s="318"/>
      <c r="DC7" s="318"/>
      <c r="DD7" s="318"/>
      <c r="DE7" s="318"/>
      <c r="DF7" s="318"/>
    </row>
    <row r="8" spans="1:123" ht="26.1" customHeight="1">
      <c r="A8" s="328"/>
      <c r="B8" s="329"/>
      <c r="C8" s="330"/>
      <c r="D8" s="757" t="s">
        <v>283</v>
      </c>
      <c r="E8" s="758"/>
      <c r="F8" s="759"/>
      <c r="G8" s="744" t="s">
        <v>284</v>
      </c>
      <c r="H8" s="746"/>
      <c r="I8" s="370" t="s">
        <v>25</v>
      </c>
      <c r="J8" s="767"/>
      <c r="K8" s="768"/>
      <c r="L8" s="769"/>
      <c r="M8" s="372"/>
      <c r="N8" s="735">
        <f>IFERROR(IF((J8+(J10*"8:00"))-"60:00"&lt;=0,ROUNDUP((J8/("1:00"))*(ROUNDDOWN($M$6/21/8*1.25,-1)),-1),ROUNDUP((("60:00"-((J10*"8:00")))/("1:00"))*(ROUNDDOWN($M$6/21/8*1.25,-1)),-1)+ROUNDUP((((J8+(J10*"8:00"))-"60:00")/("1:00"))*(ROUNDDOWN($M$6/21/8*1.5,-1)),-1)),"")</f>
        <v>0</v>
      </c>
      <c r="O8" s="772"/>
      <c r="P8" s="723"/>
      <c r="Q8" s="724"/>
      <c r="R8" s="724"/>
      <c r="S8" s="724"/>
      <c r="T8" s="724"/>
      <c r="U8" s="725"/>
      <c r="V8" s="369"/>
      <c r="W8" s="369"/>
      <c r="X8" s="331"/>
      <c r="Y8" s="332"/>
      <c r="Z8" s="332"/>
      <c r="AA8" s="332"/>
      <c r="AB8" s="332"/>
      <c r="AC8" s="332"/>
      <c r="AD8" s="332"/>
      <c r="AE8" s="332"/>
      <c r="CI8" s="333"/>
      <c r="CJ8" s="333"/>
      <c r="CK8" s="334"/>
      <c r="CL8" s="334"/>
      <c r="CM8" s="334"/>
      <c r="CN8" s="334"/>
      <c r="CO8" s="334"/>
      <c r="CP8" s="335"/>
      <c r="CQ8" s="335"/>
      <c r="CR8" s="335"/>
      <c r="CS8" s="335"/>
      <c r="CT8" s="335"/>
      <c r="CU8" s="333"/>
      <c r="CV8" s="333"/>
      <c r="CW8" s="333"/>
      <c r="CX8" s="333"/>
      <c r="CY8" s="333"/>
      <c r="CZ8" s="333"/>
      <c r="DA8" s="333"/>
      <c r="DB8" s="333"/>
      <c r="DC8" s="333"/>
      <c r="DD8" s="333"/>
      <c r="DE8" s="333"/>
      <c r="DF8" s="333"/>
      <c r="DG8" s="333"/>
      <c r="DH8" s="333"/>
      <c r="DI8" s="333"/>
      <c r="DJ8" s="333"/>
      <c r="DK8" s="333"/>
      <c r="DL8" s="333"/>
      <c r="DM8" s="333"/>
      <c r="DN8" s="333"/>
      <c r="DO8" s="333"/>
      <c r="DP8" s="333"/>
      <c r="DQ8" s="333"/>
      <c r="DR8" s="333"/>
      <c r="DS8" s="333"/>
    </row>
    <row r="9" spans="1:123" ht="26.1" customHeight="1">
      <c r="A9" s="328"/>
      <c r="B9" s="329"/>
      <c r="C9" s="330"/>
      <c r="D9" s="757" t="s">
        <v>286</v>
      </c>
      <c r="E9" s="758"/>
      <c r="F9" s="759"/>
      <c r="G9" s="744"/>
      <c r="H9" s="746"/>
      <c r="I9" s="370" t="s">
        <v>0</v>
      </c>
      <c r="J9" s="732"/>
      <c r="K9" s="733"/>
      <c r="L9" s="734"/>
      <c r="M9" s="379" t="str">
        <f>IF(J9="","",ROUNDDOWN($M$6/21*1.35,-1))</f>
        <v/>
      </c>
      <c r="N9" s="735" t="str">
        <f>IFERROR(ROUNDUP(J9*M9,0),"")</f>
        <v/>
      </c>
      <c r="O9" s="736"/>
      <c r="P9" s="720"/>
      <c r="Q9" s="721"/>
      <c r="R9" s="721"/>
      <c r="S9" s="721"/>
      <c r="T9" s="721"/>
      <c r="U9" s="722"/>
      <c r="V9" s="331"/>
      <c r="W9" s="331"/>
      <c r="X9" s="331"/>
      <c r="Y9" s="332"/>
      <c r="Z9" s="332"/>
      <c r="AA9" s="332"/>
      <c r="AB9" s="332"/>
      <c r="AC9" s="332"/>
      <c r="AD9" s="332"/>
      <c r="AE9" s="332"/>
    </row>
    <row r="10" spans="1:123" ht="26.1" customHeight="1">
      <c r="A10" s="328"/>
      <c r="B10" s="329"/>
      <c r="C10" s="330"/>
      <c r="D10" s="757" t="s">
        <v>287</v>
      </c>
      <c r="E10" s="758"/>
      <c r="F10" s="759"/>
      <c r="G10" s="770"/>
      <c r="H10" s="771"/>
      <c r="I10" s="370" t="s">
        <v>0</v>
      </c>
      <c r="J10" s="732"/>
      <c r="K10" s="733"/>
      <c r="L10" s="734"/>
      <c r="M10" s="379" t="str">
        <f>IF(J10="","",ROUNDDOWN($M$6/21*1.25,-1))</f>
        <v/>
      </c>
      <c r="N10" s="735" t="str">
        <f>IFERROR(ROUNDUP(J10*M10,0),"")</f>
        <v/>
      </c>
      <c r="O10" s="736"/>
      <c r="P10" s="720"/>
      <c r="Q10" s="721"/>
      <c r="R10" s="721"/>
      <c r="S10" s="721"/>
      <c r="T10" s="721"/>
      <c r="U10" s="722"/>
      <c r="V10" s="331"/>
      <c r="W10" s="331"/>
      <c r="X10" s="331"/>
      <c r="Y10" s="332"/>
      <c r="Z10" s="332"/>
      <c r="AA10" s="332"/>
      <c r="AB10" s="332"/>
      <c r="AC10" s="332"/>
      <c r="AD10" s="332"/>
      <c r="AE10" s="332"/>
      <c r="CI10" s="336"/>
      <c r="CJ10" s="336"/>
      <c r="CK10" s="336"/>
      <c r="CL10" s="336"/>
      <c r="CM10" s="336"/>
      <c r="CN10" s="336"/>
      <c r="CO10" s="336"/>
      <c r="CP10" s="336"/>
      <c r="CQ10" s="336"/>
      <c r="CR10" s="336"/>
      <c r="CS10" s="336"/>
      <c r="CT10" s="336"/>
      <c r="CU10" s="336"/>
      <c r="CV10" s="336"/>
      <c r="CW10" s="336"/>
      <c r="CX10" s="336"/>
      <c r="CY10" s="336"/>
      <c r="CZ10" s="336"/>
      <c r="DA10" s="336"/>
      <c r="DB10" s="336"/>
      <c r="DC10" s="336"/>
      <c r="DD10" s="336"/>
      <c r="DE10" s="336"/>
      <c r="DF10" s="336"/>
      <c r="DG10" s="336"/>
      <c r="DH10" s="336"/>
      <c r="DI10" s="336"/>
      <c r="DJ10" s="336"/>
      <c r="DK10" s="336"/>
      <c r="DL10" s="336"/>
      <c r="DM10" s="336"/>
      <c r="DN10" s="336"/>
      <c r="DO10" s="336"/>
      <c r="DP10" s="336"/>
      <c r="DQ10" s="336"/>
      <c r="DR10" s="336"/>
      <c r="DS10" s="336"/>
    </row>
    <row r="11" spans="1:123" ht="26.1" customHeight="1">
      <c r="A11" s="314"/>
      <c r="B11" s="329"/>
      <c r="C11" s="330"/>
      <c r="D11" s="757" t="s">
        <v>288</v>
      </c>
      <c r="E11" s="758"/>
      <c r="F11" s="759"/>
      <c r="G11" s="741"/>
      <c r="H11" s="742"/>
      <c r="I11" s="370" t="s">
        <v>25</v>
      </c>
      <c r="J11" s="767"/>
      <c r="K11" s="768"/>
      <c r="L11" s="769"/>
      <c r="M11" s="375" t="str">
        <f>IFERROR(IF(J11="","",ROUNDDOWN($M$9/8,-1)),"")</f>
        <v/>
      </c>
      <c r="N11" s="735" t="str">
        <f>IFERROR(ROUNDUP(M11*(J11/("1:00")),0),"")</f>
        <v/>
      </c>
      <c r="O11" s="736"/>
      <c r="P11" s="720"/>
      <c r="Q11" s="721"/>
      <c r="R11" s="721"/>
      <c r="S11" s="721"/>
      <c r="T11" s="721"/>
      <c r="U11" s="722"/>
      <c r="V11" s="316"/>
      <c r="W11" s="316"/>
      <c r="X11" s="316"/>
      <c r="CI11" s="338"/>
      <c r="CJ11" s="338"/>
      <c r="CK11" s="338"/>
      <c r="CL11" s="338"/>
      <c r="CM11" s="338"/>
      <c r="CN11" s="338"/>
      <c r="CO11" s="338"/>
      <c r="CP11" s="338"/>
      <c r="CQ11" s="338"/>
      <c r="CR11" s="338"/>
      <c r="CS11" s="338"/>
      <c r="CT11" s="338"/>
      <c r="CU11" s="338"/>
      <c r="CV11" s="338"/>
      <c r="CW11" s="338"/>
      <c r="CX11" s="338"/>
      <c r="CY11" s="338"/>
      <c r="CZ11" s="338"/>
      <c r="DA11" s="338"/>
      <c r="DB11" s="338"/>
      <c r="DC11" s="338"/>
      <c r="DD11" s="338"/>
      <c r="DE11" s="338"/>
      <c r="DF11" s="338"/>
      <c r="DG11" s="338"/>
      <c r="DH11" s="338"/>
      <c r="DI11" s="338"/>
      <c r="DJ11" s="338"/>
      <c r="DK11" s="338"/>
      <c r="DL11" s="338"/>
      <c r="DM11" s="338"/>
      <c r="DN11" s="338"/>
      <c r="DO11" s="338"/>
      <c r="DP11" s="338"/>
      <c r="DQ11" s="338"/>
      <c r="DR11" s="338"/>
      <c r="DS11" s="338"/>
    </row>
    <row r="12" spans="1:123" ht="26.1" customHeight="1">
      <c r="A12" s="314"/>
      <c r="B12" s="329"/>
      <c r="C12" s="330"/>
      <c r="D12" s="757" t="s">
        <v>289</v>
      </c>
      <c r="E12" s="758"/>
      <c r="F12" s="759"/>
      <c r="G12" s="741"/>
      <c r="H12" s="742"/>
      <c r="I12" s="370" t="s">
        <v>25</v>
      </c>
      <c r="J12" s="767"/>
      <c r="K12" s="768"/>
      <c r="L12" s="769"/>
      <c r="M12" s="375" t="str">
        <f>IF(J12="","",ROUNDDOWN($M$6/21/8*0.25,-1))</f>
        <v/>
      </c>
      <c r="N12" s="735" t="str">
        <f>IFERROR(ROUNDUP(M12*(J12/("1:00")),0),"")</f>
        <v/>
      </c>
      <c r="O12" s="736"/>
      <c r="P12" s="720"/>
      <c r="Q12" s="721"/>
      <c r="R12" s="721"/>
      <c r="S12" s="721"/>
      <c r="T12" s="721"/>
      <c r="U12" s="722"/>
      <c r="V12" s="316"/>
      <c r="W12" s="316"/>
      <c r="X12" s="316"/>
    </row>
    <row r="13" spans="1:123" ht="26.1" customHeight="1">
      <c r="A13" s="314"/>
      <c r="B13" s="329"/>
      <c r="C13" s="330"/>
      <c r="D13" s="757"/>
      <c r="E13" s="758"/>
      <c r="F13" s="759"/>
      <c r="G13" s="741"/>
      <c r="H13" s="742"/>
      <c r="I13" s="370"/>
      <c r="J13" s="732"/>
      <c r="K13" s="733"/>
      <c r="L13" s="734"/>
      <c r="M13" s="376"/>
      <c r="N13" s="735">
        <f t="shared" ref="N13:N18" si="0">ROUND(J13*M13,0)</f>
        <v>0</v>
      </c>
      <c r="O13" s="736"/>
      <c r="P13" s="720"/>
      <c r="Q13" s="721"/>
      <c r="R13" s="721"/>
      <c r="S13" s="721"/>
      <c r="T13" s="721"/>
      <c r="U13" s="722"/>
      <c r="V13" s="316"/>
      <c r="W13" s="316"/>
      <c r="X13" s="316"/>
    </row>
    <row r="14" spans="1:123" ht="26.1" customHeight="1">
      <c r="A14" s="314"/>
      <c r="B14" s="329"/>
      <c r="C14" s="330"/>
      <c r="D14" s="757"/>
      <c r="E14" s="758"/>
      <c r="F14" s="759"/>
      <c r="G14" s="741"/>
      <c r="H14" s="742"/>
      <c r="I14" s="370"/>
      <c r="J14" s="732"/>
      <c r="K14" s="733"/>
      <c r="L14" s="734"/>
      <c r="M14" s="376"/>
      <c r="N14" s="735">
        <f t="shared" si="0"/>
        <v>0</v>
      </c>
      <c r="O14" s="736"/>
      <c r="P14" s="720"/>
      <c r="Q14" s="721"/>
      <c r="R14" s="721"/>
      <c r="S14" s="721"/>
      <c r="T14" s="721"/>
      <c r="U14" s="722"/>
      <c r="V14" s="316"/>
      <c r="W14" s="316"/>
      <c r="X14" s="316"/>
    </row>
    <row r="15" spans="1:123" ht="26.1" customHeight="1">
      <c r="A15" s="314"/>
      <c r="B15" s="329"/>
      <c r="C15" s="330"/>
      <c r="D15" s="757" t="s">
        <v>292</v>
      </c>
      <c r="E15" s="758"/>
      <c r="F15" s="759"/>
      <c r="G15" s="741"/>
      <c r="H15" s="742"/>
      <c r="I15" s="377" t="s">
        <v>25</v>
      </c>
      <c r="J15" s="760"/>
      <c r="K15" s="761"/>
      <c r="L15" s="762"/>
      <c r="M15" s="375" t="str">
        <f>IF(J15="","",ROUNDUP($M$6/21/8*0.25,-1))</f>
        <v/>
      </c>
      <c r="N15" s="735" t="str">
        <f>IFERROR(ROUNDUP(M15*(-1*J15/("1:00")),0),"")</f>
        <v/>
      </c>
      <c r="O15" s="736"/>
      <c r="P15" s="720"/>
      <c r="Q15" s="721"/>
      <c r="R15" s="721"/>
      <c r="S15" s="721"/>
      <c r="T15" s="721"/>
      <c r="U15" s="722"/>
      <c r="V15" s="316"/>
      <c r="W15" s="316"/>
      <c r="X15" s="316"/>
      <c r="BR15" s="339"/>
      <c r="BS15" s="339"/>
      <c r="BT15" s="339"/>
      <c r="BU15" s="339"/>
      <c r="BV15" s="339"/>
      <c r="BW15" s="339"/>
      <c r="BX15" s="339"/>
      <c r="BY15" s="339"/>
      <c r="BZ15" s="339"/>
      <c r="CA15" s="339"/>
      <c r="CB15" s="327"/>
      <c r="CC15" s="327"/>
      <c r="CD15" s="327"/>
      <c r="CE15" s="327"/>
      <c r="CF15" s="327"/>
      <c r="CG15" s="327"/>
      <c r="CH15" s="327"/>
      <c r="CI15" s="327"/>
      <c r="CJ15" s="327"/>
      <c r="CK15" s="327"/>
      <c r="CL15" s="327"/>
      <c r="CM15" s="327"/>
      <c r="CS15" s="334"/>
      <c r="CT15" s="334"/>
      <c r="CU15" s="334"/>
      <c r="CV15" s="334"/>
      <c r="CW15" s="334"/>
      <c r="CX15" s="334"/>
      <c r="CY15" s="334"/>
      <c r="CZ15" s="334"/>
      <c r="DA15" s="334"/>
      <c r="DB15" s="334"/>
      <c r="DC15" s="334"/>
      <c r="DD15" s="334"/>
      <c r="DE15" s="334"/>
      <c r="DF15" s="327"/>
      <c r="DG15" s="327"/>
      <c r="DH15" s="327"/>
      <c r="DI15" s="327"/>
      <c r="DJ15" s="327"/>
      <c r="DK15" s="327"/>
      <c r="DL15" s="327"/>
      <c r="DM15" s="327"/>
    </row>
    <row r="16" spans="1:123" ht="26.1" customHeight="1">
      <c r="A16" s="314"/>
      <c r="B16" s="329"/>
      <c r="C16" s="330"/>
      <c r="D16" s="763" t="s">
        <v>290</v>
      </c>
      <c r="E16" s="758"/>
      <c r="F16" s="759"/>
      <c r="G16" s="741"/>
      <c r="H16" s="742"/>
      <c r="I16" s="377" t="s">
        <v>0</v>
      </c>
      <c r="J16" s="764"/>
      <c r="K16" s="765"/>
      <c r="L16" s="766"/>
      <c r="M16" s="375" t="str">
        <f>IF(J16="","",ROUNDDOWN($M$6/21,-1))</f>
        <v/>
      </c>
      <c r="N16" s="735" t="str">
        <f>IFERROR(ROUNDUP(-1*J16*M16,0),"")</f>
        <v/>
      </c>
      <c r="O16" s="736"/>
      <c r="P16" s="720"/>
      <c r="Q16" s="721"/>
      <c r="R16" s="721"/>
      <c r="S16" s="721"/>
      <c r="T16" s="721"/>
      <c r="U16" s="722"/>
      <c r="V16" s="316"/>
      <c r="W16" s="316"/>
      <c r="X16" s="316"/>
      <c r="AH16" s="339"/>
      <c r="AI16" s="339"/>
      <c r="AJ16" s="339"/>
      <c r="AK16" s="339"/>
      <c r="AL16" s="339"/>
      <c r="AM16" s="339"/>
      <c r="AN16" s="339"/>
      <c r="AO16" s="339"/>
      <c r="AP16" s="339"/>
      <c r="AR16" s="340"/>
      <c r="AS16" s="340"/>
      <c r="AT16" s="340"/>
      <c r="AU16" s="340"/>
      <c r="AV16" s="340"/>
      <c r="AW16" s="340"/>
      <c r="AX16" s="340"/>
      <c r="AY16" s="340"/>
      <c r="AZ16" s="340"/>
      <c r="BA16" s="340"/>
      <c r="BB16" s="340"/>
      <c r="BC16" s="340"/>
      <c r="BD16" s="340"/>
      <c r="BE16" s="340"/>
      <c r="BF16" s="340"/>
      <c r="BG16" s="340"/>
      <c r="BH16" s="340"/>
      <c r="BI16" s="340"/>
      <c r="BJ16" s="340"/>
      <c r="BK16" s="340"/>
      <c r="BL16" s="340"/>
      <c r="BM16" s="340"/>
      <c r="BN16" s="340"/>
      <c r="BO16" s="340"/>
      <c r="BP16" s="340"/>
      <c r="BR16" s="339"/>
      <c r="BS16" s="339"/>
      <c r="BT16" s="339"/>
      <c r="BU16" s="339"/>
      <c r="BV16" s="339"/>
      <c r="BW16" s="339"/>
      <c r="BX16" s="339"/>
      <c r="BY16" s="339"/>
      <c r="BZ16" s="339"/>
      <c r="CA16" s="339"/>
      <c r="CB16" s="327"/>
      <c r="CC16" s="327"/>
      <c r="CD16" s="327"/>
      <c r="CE16" s="327"/>
      <c r="CF16" s="327"/>
      <c r="CG16" s="327"/>
      <c r="CH16" s="327"/>
      <c r="CI16" s="327"/>
      <c r="CJ16" s="327"/>
      <c r="CK16" s="327"/>
      <c r="CL16" s="327"/>
      <c r="CM16" s="327"/>
      <c r="CS16" s="334"/>
      <c r="CT16" s="334"/>
      <c r="CU16" s="334"/>
      <c r="CV16" s="334"/>
      <c r="CW16" s="334"/>
      <c r="CX16" s="334"/>
      <c r="CY16" s="334"/>
      <c r="CZ16" s="334"/>
      <c r="DA16" s="334"/>
      <c r="DB16" s="334"/>
      <c r="DC16" s="334"/>
      <c r="DD16" s="334"/>
      <c r="DE16" s="334"/>
      <c r="DF16" s="327"/>
      <c r="DG16" s="327"/>
      <c r="DH16" s="327"/>
      <c r="DI16" s="327"/>
      <c r="DJ16" s="327"/>
      <c r="DK16" s="327"/>
      <c r="DL16" s="327"/>
      <c r="DM16" s="327"/>
    </row>
    <row r="17" spans="1:123" ht="26.1" customHeight="1">
      <c r="A17" s="314"/>
      <c r="B17" s="329"/>
      <c r="C17" s="330"/>
      <c r="D17" s="757"/>
      <c r="E17" s="758"/>
      <c r="F17" s="759"/>
      <c r="G17" s="741"/>
      <c r="H17" s="742"/>
      <c r="I17" s="370"/>
      <c r="J17" s="732"/>
      <c r="K17" s="733"/>
      <c r="L17" s="734"/>
      <c r="M17" s="376"/>
      <c r="N17" s="735">
        <f>ROUND(J17*M17,0)</f>
        <v>0</v>
      </c>
      <c r="O17" s="736"/>
      <c r="P17" s="720"/>
      <c r="Q17" s="721"/>
      <c r="R17" s="721"/>
      <c r="S17" s="721"/>
      <c r="T17" s="721"/>
      <c r="U17" s="722"/>
      <c r="V17" s="316"/>
      <c r="W17" s="316"/>
      <c r="X17" s="316"/>
      <c r="AH17" s="339"/>
      <c r="AI17" s="318"/>
      <c r="AJ17" s="318"/>
      <c r="AK17" s="318"/>
      <c r="AL17" s="318"/>
      <c r="AM17" s="318"/>
      <c r="AN17" s="318"/>
      <c r="AO17" s="318"/>
      <c r="AP17" s="318"/>
      <c r="BP17" s="318"/>
      <c r="BQ17" s="318"/>
      <c r="BR17" s="318"/>
      <c r="BS17" s="318"/>
      <c r="BT17" s="318"/>
      <c r="BU17" s="318"/>
      <c r="BV17" s="318"/>
      <c r="BW17" s="318"/>
    </row>
    <row r="18" spans="1:123" ht="26.1" customHeight="1">
      <c r="A18" s="314"/>
      <c r="B18" s="329"/>
      <c r="C18" s="330"/>
      <c r="D18" s="757"/>
      <c r="E18" s="758"/>
      <c r="F18" s="759"/>
      <c r="G18" s="741"/>
      <c r="H18" s="742"/>
      <c r="I18" s="370"/>
      <c r="J18" s="732"/>
      <c r="K18" s="733"/>
      <c r="L18" s="734"/>
      <c r="M18" s="376"/>
      <c r="N18" s="735">
        <f t="shared" si="0"/>
        <v>0</v>
      </c>
      <c r="O18" s="736"/>
      <c r="P18" s="720"/>
      <c r="Q18" s="721"/>
      <c r="R18" s="721"/>
      <c r="S18" s="721"/>
      <c r="T18" s="721"/>
      <c r="U18" s="722"/>
      <c r="V18" s="316"/>
      <c r="W18" s="316"/>
      <c r="X18" s="316"/>
      <c r="AH18" s="339"/>
      <c r="AI18" s="339"/>
      <c r="AJ18" s="339"/>
      <c r="AK18" s="339"/>
      <c r="AL18" s="339"/>
      <c r="AM18" s="339"/>
      <c r="AN18" s="339"/>
      <c r="AO18" s="339"/>
      <c r="AP18" s="339"/>
      <c r="AQ18" s="339"/>
      <c r="AR18" s="339"/>
      <c r="AS18" s="339"/>
      <c r="AT18" s="339"/>
      <c r="AU18" s="339"/>
      <c r="AV18" s="339"/>
      <c r="AW18" s="339"/>
      <c r="AX18" s="341"/>
      <c r="AY18" s="341"/>
      <c r="AZ18" s="341"/>
      <c r="BA18" s="341"/>
      <c r="BB18" s="341"/>
      <c r="BC18" s="341"/>
      <c r="BD18" s="341"/>
      <c r="BE18" s="341"/>
      <c r="BF18" s="341"/>
      <c r="BG18" s="341"/>
      <c r="BH18" s="341"/>
      <c r="BI18" s="341"/>
      <c r="BJ18" s="341"/>
      <c r="BK18" s="341"/>
      <c r="BL18" s="341"/>
      <c r="BM18" s="341"/>
      <c r="BN18" s="341"/>
      <c r="BO18" s="341"/>
      <c r="BQ18" s="339"/>
      <c r="BR18" s="339"/>
      <c r="BS18" s="339"/>
      <c r="BT18" s="339"/>
      <c r="BU18" s="339"/>
      <c r="BV18" s="339"/>
      <c r="BW18" s="339"/>
      <c r="BX18" s="339"/>
      <c r="BY18" s="339"/>
      <c r="BZ18" s="339"/>
      <c r="CA18" s="339"/>
      <c r="CB18" s="339"/>
      <c r="CC18" s="339"/>
      <c r="CD18" s="339"/>
      <c r="CE18" s="339"/>
      <c r="CF18" s="339"/>
      <c r="CG18" s="341"/>
      <c r="CH18" s="341"/>
      <c r="CI18" s="341"/>
      <c r="CJ18" s="341"/>
      <c r="CK18" s="341"/>
      <c r="CL18" s="341"/>
      <c r="CM18" s="341"/>
      <c r="CN18" s="341"/>
      <c r="CO18" s="341"/>
      <c r="CP18" s="341"/>
      <c r="CQ18" s="341"/>
      <c r="CR18" s="341"/>
      <c r="CS18" s="341"/>
      <c r="CT18" s="341"/>
      <c r="CU18" s="341"/>
      <c r="CV18" s="341"/>
      <c r="CW18" s="341"/>
    </row>
    <row r="19" spans="1:123" ht="26.1" customHeight="1">
      <c r="A19" s="314"/>
      <c r="B19" s="344"/>
      <c r="C19" s="345"/>
      <c r="D19" s="713" t="s">
        <v>281</v>
      </c>
      <c r="E19" s="713"/>
      <c r="F19" s="713"/>
      <c r="G19" s="753"/>
      <c r="H19" s="753"/>
      <c r="I19" s="345"/>
      <c r="J19" s="754"/>
      <c r="K19" s="755"/>
      <c r="L19" s="756"/>
      <c r="M19" s="346"/>
      <c r="N19" s="716">
        <f>SUBTOTAL(9,N6:O18)</f>
        <v>0</v>
      </c>
      <c r="O19" s="716"/>
      <c r="P19" s="727"/>
      <c r="Q19" s="728"/>
      <c r="R19" s="728"/>
      <c r="S19" s="728"/>
      <c r="T19" s="728"/>
      <c r="U19" s="729"/>
      <c r="V19" s="316"/>
      <c r="W19" s="316"/>
      <c r="X19" s="316"/>
      <c r="AH19" s="339"/>
      <c r="AI19" s="339"/>
      <c r="AJ19" s="339"/>
      <c r="AK19" s="339"/>
      <c r="AL19" s="339"/>
      <c r="AM19" s="339"/>
      <c r="AN19" s="339"/>
      <c r="AO19" s="339"/>
      <c r="AP19" s="339"/>
      <c r="AQ19" s="339"/>
      <c r="AR19" s="339"/>
      <c r="AS19" s="339"/>
      <c r="AT19" s="339"/>
      <c r="AU19" s="339"/>
      <c r="AV19" s="339"/>
      <c r="AW19" s="339"/>
      <c r="AX19" s="341"/>
      <c r="AY19" s="341"/>
      <c r="AZ19" s="341"/>
      <c r="BA19" s="341"/>
      <c r="BB19" s="341"/>
      <c r="BC19" s="341"/>
      <c r="BD19" s="341"/>
      <c r="BE19" s="341"/>
      <c r="BF19" s="341"/>
      <c r="BG19" s="341"/>
      <c r="BH19" s="341"/>
      <c r="BI19" s="341"/>
      <c r="BJ19" s="341"/>
      <c r="BK19" s="341"/>
      <c r="BL19" s="341"/>
      <c r="BM19" s="341"/>
      <c r="BN19" s="341"/>
      <c r="BO19" s="341"/>
      <c r="BQ19" s="339"/>
      <c r="BR19" s="339"/>
      <c r="BS19" s="339"/>
      <c r="BT19" s="339"/>
      <c r="BU19" s="339"/>
      <c r="BV19" s="339"/>
      <c r="BW19" s="339"/>
      <c r="BX19" s="339"/>
      <c r="BY19" s="339"/>
      <c r="BZ19" s="339"/>
      <c r="CA19" s="339"/>
      <c r="CB19" s="339"/>
      <c r="CC19" s="339"/>
      <c r="CD19" s="339"/>
      <c r="CE19" s="339"/>
      <c r="CF19" s="339"/>
      <c r="CG19" s="341"/>
      <c r="CH19" s="341"/>
      <c r="CI19" s="341"/>
      <c r="CJ19" s="341"/>
      <c r="CK19" s="341"/>
      <c r="CL19" s="341"/>
      <c r="CM19" s="341"/>
      <c r="CN19" s="341"/>
      <c r="CO19" s="341"/>
      <c r="CP19" s="341"/>
      <c r="CQ19" s="341"/>
      <c r="CR19" s="341"/>
      <c r="CS19" s="341"/>
      <c r="CT19" s="341"/>
      <c r="CU19" s="341"/>
      <c r="CV19" s="341"/>
      <c r="CW19" s="341"/>
    </row>
    <row r="20" spans="1:123" ht="26.1" customHeight="1">
      <c r="A20" s="314"/>
      <c r="B20" s="329"/>
      <c r="C20" s="330"/>
      <c r="D20" s="747" t="s">
        <v>293</v>
      </c>
      <c r="E20" s="748"/>
      <c r="F20" s="749"/>
      <c r="G20" s="741"/>
      <c r="H20" s="742"/>
      <c r="I20" s="370"/>
      <c r="J20" s="732"/>
      <c r="K20" s="733"/>
      <c r="L20" s="734"/>
      <c r="M20" s="376"/>
      <c r="N20" s="735">
        <f t="shared" ref="N20:N24" si="1">ROUNDDOWN(J20*M20,0)</f>
        <v>0</v>
      </c>
      <c r="O20" s="736"/>
      <c r="P20" s="720"/>
      <c r="Q20" s="721"/>
      <c r="R20" s="721"/>
      <c r="S20" s="721"/>
      <c r="T20" s="721"/>
      <c r="U20" s="722"/>
      <c r="V20" s="316"/>
      <c r="W20" s="316"/>
      <c r="X20" s="316"/>
      <c r="AH20" s="339"/>
      <c r="AI20" s="339"/>
      <c r="AJ20" s="339"/>
      <c r="AK20" s="339"/>
      <c r="AL20" s="339"/>
      <c r="AM20" s="339"/>
      <c r="AN20" s="339"/>
      <c r="AO20" s="339"/>
      <c r="AP20" s="339"/>
      <c r="AQ20" s="339"/>
      <c r="AR20" s="339"/>
      <c r="AS20" s="339"/>
      <c r="AT20" s="339"/>
      <c r="AU20" s="339"/>
      <c r="AV20" s="339"/>
      <c r="AW20" s="339"/>
      <c r="AX20" s="341"/>
      <c r="AY20" s="341"/>
      <c r="AZ20" s="341"/>
      <c r="BA20" s="341"/>
      <c r="BB20" s="341"/>
      <c r="BC20" s="341"/>
      <c r="BD20" s="341"/>
      <c r="BE20" s="341"/>
      <c r="BF20" s="341"/>
      <c r="BG20" s="341"/>
      <c r="BH20" s="341"/>
      <c r="BI20" s="341"/>
      <c r="BJ20" s="341"/>
      <c r="BK20" s="341"/>
      <c r="BL20" s="341"/>
      <c r="BM20" s="341"/>
      <c r="BN20" s="341"/>
      <c r="BO20" s="341"/>
      <c r="BY20" s="318"/>
      <c r="BZ20" s="318"/>
      <c r="CA20" s="318"/>
      <c r="CB20" s="318"/>
      <c r="CC20" s="318"/>
      <c r="CI20" s="341"/>
      <c r="CJ20" s="341"/>
      <c r="CK20" s="341"/>
      <c r="CL20" s="341"/>
      <c r="CM20" s="341"/>
      <c r="CN20" s="341"/>
      <c r="CO20" s="341"/>
      <c r="CP20" s="341"/>
      <c r="CQ20" s="341"/>
      <c r="CR20" s="341"/>
      <c r="CS20" s="341"/>
      <c r="CT20" s="341"/>
      <c r="CU20" s="341"/>
      <c r="CV20" s="341"/>
      <c r="CW20" s="341"/>
    </row>
    <row r="21" spans="1:123" ht="26.1" customHeight="1">
      <c r="A21" s="314"/>
      <c r="B21" s="329"/>
      <c r="C21" s="330"/>
      <c r="D21" s="750" t="s">
        <v>51</v>
      </c>
      <c r="E21" s="751"/>
      <c r="F21" s="752"/>
      <c r="G21" s="744" t="s">
        <v>295</v>
      </c>
      <c r="H21" s="746"/>
      <c r="I21" s="370" t="s">
        <v>296</v>
      </c>
      <c r="J21" s="732"/>
      <c r="K21" s="733"/>
      <c r="L21" s="734"/>
      <c r="M21" s="371"/>
      <c r="N21" s="735">
        <f t="shared" si="1"/>
        <v>0</v>
      </c>
      <c r="O21" s="736"/>
      <c r="P21" s="720"/>
      <c r="Q21" s="721"/>
      <c r="R21" s="721"/>
      <c r="S21" s="721"/>
      <c r="T21" s="721"/>
      <c r="U21" s="722"/>
      <c r="V21" s="316"/>
      <c r="W21" s="316"/>
      <c r="X21" s="316"/>
      <c r="AH21" s="339"/>
      <c r="AI21" s="339"/>
      <c r="AJ21" s="339"/>
      <c r="AK21" s="339"/>
      <c r="AL21" s="339"/>
      <c r="AM21" s="339"/>
      <c r="AN21" s="339"/>
      <c r="AO21" s="339"/>
      <c r="AP21" s="339"/>
      <c r="AQ21" s="339"/>
      <c r="AR21" s="339"/>
      <c r="AS21" s="339"/>
      <c r="AT21" s="339"/>
      <c r="AU21" s="339"/>
      <c r="AV21" s="339"/>
      <c r="AW21" s="339"/>
      <c r="AX21" s="341"/>
      <c r="AY21" s="341"/>
      <c r="AZ21" s="341"/>
      <c r="BA21" s="341"/>
      <c r="BB21" s="341"/>
      <c r="BC21" s="341"/>
      <c r="BD21" s="341"/>
      <c r="BE21" s="341"/>
      <c r="BF21" s="341"/>
      <c r="BG21" s="341"/>
      <c r="BH21" s="341"/>
      <c r="BI21" s="341"/>
      <c r="BJ21" s="341"/>
      <c r="BK21" s="341"/>
      <c r="BL21" s="341"/>
      <c r="BM21" s="341"/>
      <c r="BN21" s="341"/>
      <c r="BO21" s="341"/>
      <c r="BQ21" s="342"/>
      <c r="BR21" s="342"/>
      <c r="BS21" s="342"/>
      <c r="BT21" s="342"/>
      <c r="BU21" s="342"/>
      <c r="BV21" s="342"/>
      <c r="BW21" s="342"/>
      <c r="BX21" s="342"/>
      <c r="BY21" s="342"/>
      <c r="BZ21" s="342"/>
      <c r="CA21" s="342"/>
      <c r="CB21" s="342"/>
      <c r="CC21" s="342"/>
      <c r="CD21" s="342"/>
      <c r="CE21" s="342"/>
      <c r="CF21" s="342"/>
      <c r="CG21" s="342"/>
      <c r="CH21" s="342"/>
      <c r="CI21" s="341"/>
      <c r="CJ21" s="341"/>
      <c r="CK21" s="341"/>
      <c r="CL21" s="341"/>
      <c r="CM21" s="341"/>
      <c r="CN21" s="341"/>
      <c r="CO21" s="341"/>
      <c r="CP21" s="341"/>
      <c r="CQ21" s="341"/>
      <c r="CR21" s="341"/>
      <c r="CS21" s="341"/>
      <c r="CT21" s="341"/>
      <c r="CU21" s="341"/>
      <c r="CV21" s="341"/>
      <c r="CW21" s="341"/>
      <c r="CX21" s="341"/>
      <c r="CY21" s="341"/>
    </row>
    <row r="22" spans="1:123" ht="26.1" customHeight="1">
      <c r="A22" s="314"/>
      <c r="B22" s="329"/>
      <c r="C22" s="330"/>
      <c r="D22" s="744" t="s">
        <v>41</v>
      </c>
      <c r="E22" s="745"/>
      <c r="F22" s="746"/>
      <c r="G22" s="744" t="s">
        <v>302</v>
      </c>
      <c r="H22" s="746"/>
      <c r="I22" s="370" t="s">
        <v>277</v>
      </c>
      <c r="J22" s="732"/>
      <c r="K22" s="733"/>
      <c r="L22" s="734"/>
      <c r="M22" s="378"/>
      <c r="N22" s="735">
        <f t="shared" si="1"/>
        <v>0</v>
      </c>
      <c r="O22" s="736"/>
      <c r="P22" s="720"/>
      <c r="Q22" s="721"/>
      <c r="R22" s="721"/>
      <c r="S22" s="721"/>
      <c r="T22" s="721"/>
      <c r="U22" s="722"/>
      <c r="V22" s="316"/>
      <c r="W22" s="316"/>
      <c r="X22" s="316"/>
      <c r="AH22" s="339"/>
      <c r="AI22" s="339"/>
      <c r="AJ22" s="339"/>
      <c r="AK22" s="339"/>
      <c r="AL22" s="339"/>
      <c r="AM22" s="339"/>
      <c r="AN22" s="339"/>
      <c r="AO22" s="339"/>
      <c r="AP22" s="339"/>
      <c r="AQ22" s="339"/>
      <c r="AR22" s="339"/>
      <c r="AS22" s="339"/>
      <c r="AT22" s="339"/>
      <c r="AU22" s="339"/>
      <c r="AV22" s="339"/>
      <c r="AW22" s="339"/>
      <c r="AX22" s="341"/>
      <c r="AY22" s="341"/>
      <c r="AZ22" s="341"/>
      <c r="BA22" s="341"/>
      <c r="BB22" s="341"/>
      <c r="BC22" s="341"/>
      <c r="BD22" s="341"/>
      <c r="BE22" s="341"/>
      <c r="BF22" s="341"/>
      <c r="BG22" s="341"/>
      <c r="BH22" s="341"/>
      <c r="BI22" s="341"/>
      <c r="BJ22" s="341"/>
      <c r="BK22" s="341"/>
      <c r="BL22" s="341"/>
      <c r="BM22" s="341"/>
      <c r="BN22" s="341"/>
      <c r="BO22" s="341"/>
      <c r="BQ22" s="339"/>
      <c r="BR22" s="339"/>
      <c r="BS22" s="339"/>
      <c r="BT22" s="339"/>
      <c r="BU22" s="339"/>
      <c r="BV22" s="339"/>
      <c r="BW22" s="339"/>
      <c r="BX22" s="339"/>
      <c r="BY22" s="339"/>
      <c r="BZ22" s="339"/>
      <c r="CA22" s="339"/>
      <c r="CB22" s="339"/>
      <c r="CC22" s="339"/>
      <c r="CD22" s="339"/>
      <c r="CE22" s="339"/>
      <c r="CF22" s="339"/>
      <c r="CG22" s="341"/>
      <c r="CH22" s="341"/>
      <c r="CI22" s="341"/>
      <c r="CJ22" s="341"/>
      <c r="CK22" s="341"/>
      <c r="CL22" s="341"/>
      <c r="CM22" s="341"/>
      <c r="CN22" s="341"/>
      <c r="CO22" s="341"/>
      <c r="CP22" s="341"/>
      <c r="CQ22" s="341"/>
      <c r="CR22" s="341"/>
      <c r="CS22" s="341"/>
      <c r="CT22" s="341"/>
      <c r="CU22" s="341"/>
      <c r="CV22" s="341"/>
      <c r="CW22" s="341"/>
      <c r="CX22" s="341"/>
      <c r="CY22" s="341"/>
    </row>
    <row r="23" spans="1:123" ht="26.1" customHeight="1">
      <c r="A23" s="314"/>
      <c r="B23" s="329"/>
      <c r="C23" s="330"/>
      <c r="D23" s="744" t="s">
        <v>303</v>
      </c>
      <c r="E23" s="745"/>
      <c r="F23" s="746"/>
      <c r="G23" s="744" t="s">
        <v>278</v>
      </c>
      <c r="H23" s="746"/>
      <c r="I23" s="370" t="s">
        <v>12</v>
      </c>
      <c r="J23" s="732"/>
      <c r="K23" s="733"/>
      <c r="L23" s="734"/>
      <c r="M23" s="371"/>
      <c r="N23" s="735">
        <f t="shared" si="1"/>
        <v>0</v>
      </c>
      <c r="O23" s="736"/>
      <c r="P23" s="720"/>
      <c r="Q23" s="721"/>
      <c r="R23" s="721"/>
      <c r="S23" s="721"/>
      <c r="T23" s="721"/>
      <c r="U23" s="722"/>
      <c r="V23" s="316"/>
      <c r="W23" s="316"/>
      <c r="X23" s="316"/>
      <c r="AH23" s="339"/>
      <c r="AI23" s="339"/>
      <c r="AJ23" s="339"/>
      <c r="AK23" s="339"/>
      <c r="AL23" s="339"/>
      <c r="AM23" s="339"/>
      <c r="AN23" s="339"/>
      <c r="AO23" s="339"/>
      <c r="AP23" s="339"/>
      <c r="AQ23" s="339"/>
      <c r="AR23" s="339"/>
      <c r="AS23" s="339"/>
      <c r="AT23" s="339"/>
      <c r="AU23" s="339"/>
      <c r="AV23" s="339"/>
      <c r="AW23" s="339"/>
      <c r="AX23" s="341"/>
      <c r="AY23" s="341"/>
      <c r="AZ23" s="341"/>
      <c r="BA23" s="341"/>
      <c r="BB23" s="341"/>
      <c r="BC23" s="341"/>
      <c r="BD23" s="341"/>
      <c r="BE23" s="341"/>
      <c r="BF23" s="341"/>
      <c r="BG23" s="341"/>
      <c r="BH23" s="341"/>
      <c r="BI23" s="341"/>
      <c r="BJ23" s="341"/>
      <c r="BK23" s="341"/>
      <c r="BL23" s="341"/>
      <c r="BM23" s="341"/>
      <c r="BN23" s="341"/>
      <c r="BO23" s="341"/>
      <c r="BQ23" s="339"/>
      <c r="BR23" s="339"/>
      <c r="BS23" s="339"/>
      <c r="BT23" s="339"/>
      <c r="BU23" s="339"/>
      <c r="BV23" s="339"/>
      <c r="BW23" s="339"/>
      <c r="BX23" s="339"/>
      <c r="BY23" s="339"/>
      <c r="BZ23" s="339"/>
      <c r="CA23" s="339"/>
      <c r="CB23" s="339"/>
      <c r="CC23" s="339"/>
      <c r="CD23" s="339"/>
      <c r="CE23" s="339"/>
      <c r="CF23" s="339"/>
      <c r="CG23" s="341"/>
      <c r="CH23" s="341"/>
      <c r="CI23" s="341"/>
      <c r="CJ23" s="341"/>
      <c r="CK23" s="341"/>
      <c r="CL23" s="341"/>
      <c r="CM23" s="341"/>
      <c r="CN23" s="341"/>
      <c r="CO23" s="341"/>
      <c r="CP23" s="341"/>
      <c r="CQ23" s="341"/>
      <c r="CR23" s="341"/>
      <c r="CS23" s="341"/>
      <c r="CT23" s="341"/>
      <c r="CU23" s="341"/>
      <c r="CV23" s="341"/>
      <c r="CW23" s="341"/>
      <c r="CX23" s="341"/>
      <c r="CY23" s="341"/>
    </row>
    <row r="24" spans="1:123" ht="26.1" customHeight="1">
      <c r="A24" s="314"/>
      <c r="B24" s="329"/>
      <c r="C24" s="330"/>
      <c r="D24" s="747" t="s">
        <v>279</v>
      </c>
      <c r="E24" s="748"/>
      <c r="F24" s="749"/>
      <c r="G24" s="373" t="s">
        <v>280</v>
      </c>
      <c r="H24" s="374"/>
      <c r="I24" s="370"/>
      <c r="J24" s="732"/>
      <c r="K24" s="733"/>
      <c r="L24" s="734"/>
      <c r="M24" s="371"/>
      <c r="N24" s="735">
        <f t="shared" si="1"/>
        <v>0</v>
      </c>
      <c r="O24" s="736"/>
      <c r="P24" s="720"/>
      <c r="Q24" s="721"/>
      <c r="R24" s="721"/>
      <c r="S24" s="721"/>
      <c r="T24" s="721"/>
      <c r="U24" s="722"/>
      <c r="V24" s="316"/>
      <c r="W24" s="316"/>
      <c r="X24" s="316"/>
      <c r="BO24" s="317">
        <v>0</v>
      </c>
      <c r="CX24" s="341"/>
      <c r="CY24" s="341"/>
    </row>
    <row r="25" spans="1:123" ht="26.1" customHeight="1">
      <c r="A25" s="343"/>
      <c r="B25" s="329"/>
      <c r="C25" s="330"/>
      <c r="D25" s="738" t="s">
        <v>2</v>
      </c>
      <c r="E25" s="739"/>
      <c r="F25" s="740"/>
      <c r="G25" s="741"/>
      <c r="H25" s="742"/>
      <c r="I25" s="370" t="s">
        <v>352</v>
      </c>
      <c r="J25" s="732"/>
      <c r="K25" s="733"/>
      <c r="L25" s="734"/>
      <c r="M25" s="375">
        <f>ROUNDUP(G25/1.1,0)</f>
        <v>0</v>
      </c>
      <c r="N25" s="735">
        <f>ROUNDDOWN(J25*M25,0)</f>
        <v>0</v>
      </c>
      <c r="O25" s="736"/>
      <c r="P25" s="720"/>
      <c r="Q25" s="721"/>
      <c r="R25" s="721"/>
      <c r="S25" s="721"/>
      <c r="T25" s="721"/>
      <c r="U25" s="722"/>
      <c r="V25" s="316"/>
      <c r="W25" s="316"/>
      <c r="X25" s="316"/>
      <c r="AC25" s="340"/>
      <c r="AD25" s="340"/>
      <c r="AE25" s="340"/>
      <c r="AF25" s="340"/>
      <c r="AG25" s="340"/>
      <c r="AH25" s="340"/>
      <c r="AI25" s="340"/>
      <c r="AJ25" s="340"/>
      <c r="AK25" s="340"/>
      <c r="AL25" s="340"/>
      <c r="AM25" s="340"/>
      <c r="AN25" s="340"/>
      <c r="AO25" s="340"/>
      <c r="AP25" s="340"/>
      <c r="AQ25" s="340"/>
      <c r="AR25" s="339"/>
      <c r="AS25" s="339"/>
      <c r="AT25" s="339"/>
      <c r="AU25" s="339"/>
      <c r="AV25" s="339"/>
      <c r="AW25" s="339"/>
      <c r="AX25" s="339"/>
      <c r="AY25" s="339"/>
      <c r="AZ25" s="339"/>
      <c r="BA25" s="339"/>
      <c r="BB25" s="339"/>
      <c r="BC25" s="339"/>
      <c r="BD25" s="339"/>
      <c r="BE25" s="339"/>
      <c r="BF25" s="339"/>
      <c r="BG25" s="339"/>
      <c r="BH25" s="339"/>
      <c r="BI25" s="339"/>
      <c r="BJ25" s="339"/>
      <c r="BK25" s="339"/>
      <c r="BL25" s="339"/>
      <c r="BM25" s="339"/>
      <c r="BN25" s="339"/>
      <c r="BO25" s="339"/>
      <c r="BP25" s="339"/>
      <c r="BQ25" s="339"/>
      <c r="BR25" s="339"/>
      <c r="BS25" s="339"/>
      <c r="BT25" s="339"/>
      <c r="BU25" s="339"/>
      <c r="BV25" s="339"/>
      <c r="BW25" s="339"/>
      <c r="BX25" s="318"/>
      <c r="BY25" s="318"/>
      <c r="BZ25" s="318"/>
      <c r="CA25" s="318"/>
      <c r="CB25" s="318"/>
      <c r="CC25" s="318"/>
      <c r="CD25" s="318"/>
      <c r="CE25" s="318"/>
      <c r="CF25" s="318"/>
      <c r="CG25" s="318"/>
      <c r="CH25" s="318"/>
      <c r="CI25" s="318"/>
      <c r="CJ25" s="318"/>
      <c r="CK25" s="318"/>
      <c r="CL25" s="318"/>
      <c r="CM25" s="318"/>
      <c r="CN25" s="318"/>
      <c r="CO25" s="318"/>
      <c r="CP25" s="318"/>
      <c r="CQ25" s="318"/>
      <c r="CR25" s="318"/>
      <c r="CS25" s="318"/>
      <c r="CT25" s="318"/>
      <c r="CU25" s="318"/>
      <c r="CV25" s="318"/>
      <c r="CW25" s="318"/>
      <c r="CX25" s="318"/>
      <c r="CY25" s="318"/>
      <c r="CZ25" s="318"/>
      <c r="DA25" s="318"/>
      <c r="DB25" s="318"/>
      <c r="DC25" s="318"/>
      <c r="DD25" s="318"/>
      <c r="DE25" s="318"/>
      <c r="DF25" s="318"/>
      <c r="DG25" s="318"/>
      <c r="DH25" s="318"/>
      <c r="DI25" s="318"/>
      <c r="DJ25" s="318"/>
      <c r="DK25" s="318"/>
      <c r="DL25" s="318"/>
      <c r="DM25" s="318"/>
      <c r="DN25" s="318"/>
      <c r="DO25" s="318"/>
      <c r="DP25" s="318"/>
      <c r="DQ25" s="318"/>
      <c r="DR25" s="318"/>
      <c r="DS25" s="318"/>
    </row>
    <row r="26" spans="1:123" ht="26.1" customHeight="1">
      <c r="A26" s="314"/>
      <c r="B26" s="329"/>
      <c r="C26" s="330"/>
      <c r="D26" s="738"/>
      <c r="E26" s="739"/>
      <c r="F26" s="740"/>
      <c r="G26" s="743"/>
      <c r="H26" s="743"/>
      <c r="I26" s="370"/>
      <c r="J26" s="732"/>
      <c r="K26" s="733"/>
      <c r="L26" s="734"/>
      <c r="M26" s="375">
        <f t="shared" ref="M26" si="2">ROUNDUP(G26/1.1,0)</f>
        <v>0</v>
      </c>
      <c r="N26" s="735">
        <f>ROUNDDOWN(J26*M26,0)</f>
        <v>0</v>
      </c>
      <c r="O26" s="736"/>
      <c r="P26" s="720"/>
      <c r="Q26" s="721"/>
      <c r="R26" s="721"/>
      <c r="S26" s="721"/>
      <c r="T26" s="721"/>
      <c r="U26" s="722"/>
      <c r="V26" s="347"/>
      <c r="W26" s="348"/>
      <c r="X26" s="316"/>
      <c r="AD26" s="332"/>
      <c r="AE26" s="332"/>
      <c r="AF26" s="349"/>
      <c r="AV26" s="332"/>
      <c r="AW26" s="332"/>
      <c r="AX26" s="349"/>
      <c r="CA26" s="318"/>
      <c r="CB26" s="318"/>
      <c r="CC26" s="318"/>
      <c r="CD26" s="318"/>
      <c r="CE26" s="318"/>
      <c r="CF26" s="318"/>
      <c r="CG26" s="318"/>
      <c r="CH26" s="318"/>
      <c r="CI26" s="318"/>
      <c r="CJ26" s="318"/>
      <c r="CK26" s="318"/>
      <c r="CL26" s="318"/>
      <c r="CM26" s="318"/>
      <c r="CN26" s="318"/>
      <c r="CO26" s="318"/>
      <c r="CP26" s="318"/>
      <c r="CQ26" s="318"/>
      <c r="CR26" s="318"/>
      <c r="CS26" s="318"/>
      <c r="CT26" s="318"/>
      <c r="CU26" s="318"/>
      <c r="CV26" s="318"/>
      <c r="CW26" s="318"/>
      <c r="CX26" s="318"/>
      <c r="CY26" s="318"/>
      <c r="CZ26" s="318"/>
      <c r="DA26" s="318"/>
      <c r="DB26" s="318"/>
      <c r="DC26" s="318"/>
      <c r="DD26" s="318"/>
      <c r="DE26" s="318"/>
      <c r="DF26" s="318"/>
      <c r="DG26" s="318"/>
      <c r="DH26" s="318"/>
      <c r="DI26" s="318"/>
      <c r="DJ26" s="318"/>
      <c r="DK26" s="318"/>
      <c r="DL26" s="350"/>
      <c r="DM26" s="350"/>
      <c r="DN26" s="350"/>
      <c r="DO26" s="350"/>
      <c r="DP26" s="350"/>
      <c r="DQ26" s="318"/>
      <c r="DR26" s="318"/>
      <c r="DS26" s="318"/>
    </row>
    <row r="27" spans="1:123" ht="26.1" customHeight="1">
      <c r="A27" s="314"/>
      <c r="B27" s="329"/>
      <c r="C27" s="330"/>
      <c r="D27" s="737" t="s">
        <v>294</v>
      </c>
      <c r="E27" s="737"/>
      <c r="F27" s="737"/>
      <c r="G27" s="731"/>
      <c r="H27" s="731"/>
      <c r="I27" s="370"/>
      <c r="J27" s="732"/>
      <c r="K27" s="733"/>
      <c r="L27" s="734"/>
      <c r="M27" s="371"/>
      <c r="N27" s="735">
        <f t="shared" ref="N27:N32" si="3">ROUNDDOWN(J27*M27,0)</f>
        <v>0</v>
      </c>
      <c r="O27" s="736"/>
      <c r="P27" s="720"/>
      <c r="Q27" s="721"/>
      <c r="R27" s="721"/>
      <c r="S27" s="721"/>
      <c r="T27" s="721"/>
      <c r="U27" s="722"/>
      <c r="V27" s="351"/>
      <c r="W27" s="351"/>
      <c r="X27" s="351"/>
      <c r="AD27" s="332"/>
      <c r="AE27" s="332"/>
      <c r="AV27" s="332"/>
      <c r="AW27" s="332"/>
      <c r="CA27" s="318"/>
      <c r="CB27" s="318"/>
      <c r="CC27" s="318"/>
      <c r="CD27" s="318"/>
      <c r="CE27" s="318"/>
      <c r="CF27" s="318"/>
      <c r="CG27" s="318"/>
      <c r="CH27" s="318"/>
      <c r="CI27" s="318"/>
      <c r="CJ27" s="318"/>
      <c r="CK27" s="318"/>
      <c r="CL27" s="318"/>
      <c r="CM27" s="318"/>
      <c r="CN27" s="318"/>
      <c r="CO27" s="318"/>
      <c r="CP27" s="318"/>
      <c r="CQ27" s="318"/>
      <c r="CR27" s="318"/>
      <c r="CS27" s="318"/>
      <c r="CT27" s="318"/>
      <c r="CU27" s="318"/>
      <c r="CV27" s="318"/>
      <c r="CW27" s="318"/>
      <c r="CX27" s="318"/>
      <c r="CY27" s="318"/>
      <c r="CZ27" s="318"/>
      <c r="DA27" s="318"/>
      <c r="DB27" s="318"/>
      <c r="DC27" s="318"/>
      <c r="DD27" s="318"/>
      <c r="DE27" s="318"/>
      <c r="DF27" s="318"/>
      <c r="DG27" s="318"/>
      <c r="DH27" s="318"/>
      <c r="DI27" s="318"/>
      <c r="DJ27" s="318"/>
      <c r="DK27" s="318"/>
      <c r="DL27" s="318"/>
      <c r="DM27" s="318"/>
      <c r="DN27" s="318"/>
      <c r="DO27" s="318"/>
      <c r="DP27" s="318"/>
      <c r="DQ27" s="318"/>
      <c r="DR27" s="318"/>
      <c r="DS27" s="318"/>
    </row>
    <row r="28" spans="1:123" ht="26.1" customHeight="1">
      <c r="A28" s="314"/>
      <c r="B28" s="329"/>
      <c r="C28" s="330"/>
      <c r="D28" s="730"/>
      <c r="E28" s="730"/>
      <c r="F28" s="730"/>
      <c r="G28" s="731"/>
      <c r="H28" s="731"/>
      <c r="I28" s="370"/>
      <c r="J28" s="732"/>
      <c r="K28" s="733"/>
      <c r="L28" s="734"/>
      <c r="M28" s="371"/>
      <c r="N28" s="735">
        <f t="shared" si="3"/>
        <v>0</v>
      </c>
      <c r="O28" s="736"/>
      <c r="P28" s="720"/>
      <c r="Q28" s="721"/>
      <c r="R28" s="721"/>
      <c r="S28" s="721"/>
      <c r="T28" s="721"/>
      <c r="U28" s="722"/>
      <c r="V28" s="316"/>
      <c r="W28" s="316"/>
      <c r="X28" s="316"/>
      <c r="AD28" s="332"/>
      <c r="AE28" s="332"/>
      <c r="AV28" s="332"/>
      <c r="AW28" s="332"/>
      <c r="BV28" s="340"/>
      <c r="BW28" s="340"/>
      <c r="BX28" s="340"/>
      <c r="BY28" s="340"/>
      <c r="BZ28" s="340"/>
    </row>
    <row r="29" spans="1:123" ht="26.1" customHeight="1">
      <c r="A29" s="314"/>
      <c r="B29" s="329"/>
      <c r="C29" s="330"/>
      <c r="D29" s="730"/>
      <c r="E29" s="730"/>
      <c r="F29" s="730"/>
      <c r="G29" s="731"/>
      <c r="H29" s="731"/>
      <c r="I29" s="370"/>
      <c r="J29" s="732"/>
      <c r="K29" s="733"/>
      <c r="L29" s="734"/>
      <c r="M29" s="371"/>
      <c r="N29" s="735">
        <f t="shared" si="3"/>
        <v>0</v>
      </c>
      <c r="O29" s="736"/>
      <c r="P29" s="720"/>
      <c r="Q29" s="721"/>
      <c r="R29" s="721"/>
      <c r="S29" s="721"/>
      <c r="T29" s="721"/>
      <c r="U29" s="722"/>
      <c r="V29" s="316"/>
      <c r="W29" s="316"/>
      <c r="X29" s="316"/>
      <c r="AD29" s="332"/>
      <c r="AE29" s="332"/>
      <c r="AV29" s="332"/>
      <c r="AW29" s="332"/>
      <c r="BV29" s="340"/>
      <c r="BW29" s="340"/>
      <c r="BX29" s="340"/>
      <c r="BY29" s="340"/>
      <c r="BZ29" s="340"/>
    </row>
    <row r="30" spans="1:123" ht="26.1" customHeight="1">
      <c r="A30" s="314"/>
      <c r="B30" s="329"/>
      <c r="C30" s="330"/>
      <c r="D30" s="730"/>
      <c r="E30" s="730"/>
      <c r="F30" s="730"/>
      <c r="G30" s="731"/>
      <c r="H30" s="731"/>
      <c r="I30" s="370"/>
      <c r="J30" s="732"/>
      <c r="K30" s="733"/>
      <c r="L30" s="734"/>
      <c r="M30" s="371"/>
      <c r="N30" s="735">
        <f t="shared" si="3"/>
        <v>0</v>
      </c>
      <c r="O30" s="736"/>
      <c r="P30" s="720"/>
      <c r="Q30" s="721"/>
      <c r="R30" s="721"/>
      <c r="S30" s="721"/>
      <c r="T30" s="721"/>
      <c r="U30" s="722"/>
      <c r="V30" s="316"/>
      <c r="W30" s="316"/>
      <c r="X30" s="316"/>
    </row>
    <row r="31" spans="1:123" s="340" customFormat="1" ht="26.1" customHeight="1">
      <c r="A31" s="314"/>
      <c r="B31" s="329"/>
      <c r="C31" s="330"/>
      <c r="D31" s="730"/>
      <c r="E31" s="730"/>
      <c r="F31" s="730"/>
      <c r="G31" s="731"/>
      <c r="H31" s="731"/>
      <c r="I31" s="370"/>
      <c r="J31" s="732"/>
      <c r="K31" s="733"/>
      <c r="L31" s="734"/>
      <c r="M31" s="371"/>
      <c r="N31" s="735">
        <f t="shared" si="3"/>
        <v>0</v>
      </c>
      <c r="O31" s="736"/>
      <c r="P31" s="720"/>
      <c r="Q31" s="721"/>
      <c r="R31" s="721"/>
      <c r="S31" s="721"/>
      <c r="T31" s="721"/>
      <c r="U31" s="722"/>
      <c r="V31" s="316"/>
      <c r="W31" s="316"/>
      <c r="X31" s="316"/>
      <c r="Y31" s="317"/>
      <c r="Z31" s="317"/>
      <c r="AA31" s="317"/>
      <c r="AB31" s="317"/>
      <c r="AC31" s="317"/>
      <c r="CX31" s="317"/>
    </row>
    <row r="32" spans="1:123" s="340" customFormat="1" ht="26.1" customHeight="1">
      <c r="A32" s="315"/>
      <c r="B32" s="329"/>
      <c r="C32" s="330"/>
      <c r="D32" s="730"/>
      <c r="E32" s="730"/>
      <c r="F32" s="730"/>
      <c r="G32" s="731"/>
      <c r="H32" s="731"/>
      <c r="I32" s="370"/>
      <c r="J32" s="732"/>
      <c r="K32" s="733"/>
      <c r="L32" s="734"/>
      <c r="M32" s="371"/>
      <c r="N32" s="735">
        <f t="shared" si="3"/>
        <v>0</v>
      </c>
      <c r="O32" s="736"/>
      <c r="P32" s="720"/>
      <c r="Q32" s="721"/>
      <c r="R32" s="721"/>
      <c r="S32" s="721"/>
      <c r="T32" s="721"/>
      <c r="U32" s="722"/>
      <c r="V32" s="316"/>
      <c r="W32" s="316"/>
      <c r="X32" s="316"/>
      <c r="Y32" s="317"/>
      <c r="Z32" s="317"/>
      <c r="AA32" s="317"/>
      <c r="AB32" s="318"/>
      <c r="AC32" s="318"/>
      <c r="AD32" s="339"/>
      <c r="AE32" s="339"/>
      <c r="AF32" s="339"/>
      <c r="AG32" s="339"/>
      <c r="AH32" s="339"/>
      <c r="AI32" s="339"/>
      <c r="AJ32" s="339"/>
      <c r="AK32" s="339"/>
      <c r="AL32" s="339"/>
      <c r="AM32" s="339"/>
      <c r="AN32" s="339"/>
      <c r="AO32" s="339"/>
      <c r="AP32" s="339"/>
      <c r="AQ32" s="339"/>
      <c r="AR32" s="339"/>
      <c r="AS32" s="339"/>
      <c r="AT32" s="339"/>
      <c r="AU32" s="339"/>
      <c r="AV32" s="339"/>
      <c r="AW32" s="339"/>
      <c r="AX32" s="339"/>
      <c r="AY32" s="339"/>
      <c r="AZ32" s="339"/>
      <c r="BA32" s="339"/>
      <c r="BB32" s="339"/>
      <c r="BC32" s="339"/>
      <c r="BD32" s="339"/>
      <c r="BE32" s="339"/>
      <c r="BF32" s="339"/>
      <c r="BG32" s="339"/>
      <c r="BH32" s="339"/>
      <c r="BI32" s="339"/>
      <c r="BJ32" s="339"/>
      <c r="BK32" s="339"/>
      <c r="BL32" s="339"/>
      <c r="BM32" s="339"/>
      <c r="BN32" s="339"/>
      <c r="BO32" s="339"/>
      <c r="BP32" s="339"/>
      <c r="BQ32" s="339"/>
      <c r="BR32" s="339"/>
      <c r="BS32" s="339"/>
      <c r="BT32" s="339"/>
      <c r="BU32" s="339"/>
      <c r="BV32" s="339"/>
      <c r="BW32" s="339"/>
      <c r="BX32" s="339"/>
      <c r="BY32" s="339"/>
      <c r="BZ32" s="339"/>
      <c r="CA32" s="339"/>
      <c r="CB32" s="339"/>
      <c r="CC32" s="339"/>
      <c r="CD32" s="339"/>
      <c r="CE32" s="339"/>
      <c r="CF32" s="339"/>
      <c r="CG32" s="339"/>
      <c r="CH32" s="339"/>
      <c r="CI32" s="339"/>
      <c r="CJ32" s="339"/>
      <c r="CK32" s="339"/>
      <c r="CL32" s="339"/>
      <c r="CM32" s="339"/>
      <c r="CN32" s="339"/>
      <c r="CO32" s="339"/>
      <c r="CP32" s="339"/>
      <c r="CQ32" s="339"/>
      <c r="CR32" s="339"/>
      <c r="CS32" s="339"/>
      <c r="CT32" s="339"/>
      <c r="CU32" s="339"/>
      <c r="CV32" s="339"/>
      <c r="CW32" s="339"/>
      <c r="CX32" s="339"/>
      <c r="CY32" s="339"/>
      <c r="CZ32" s="339"/>
      <c r="DA32" s="339"/>
      <c r="DB32" s="339"/>
      <c r="DC32" s="339"/>
      <c r="DD32" s="339"/>
      <c r="DE32" s="339"/>
      <c r="DF32" s="339"/>
      <c r="DG32" s="339"/>
      <c r="DH32" s="339"/>
      <c r="DI32" s="339"/>
      <c r="DJ32" s="339"/>
      <c r="DK32" s="339"/>
      <c r="DL32" s="339"/>
      <c r="DM32" s="339"/>
      <c r="DN32" s="339"/>
      <c r="DO32" s="339"/>
      <c r="DP32" s="339"/>
      <c r="DQ32" s="339"/>
      <c r="DR32" s="339"/>
      <c r="DS32" s="339"/>
    </row>
    <row r="33" spans="1:123" ht="26.1" customHeight="1">
      <c r="A33" s="324"/>
      <c r="B33" s="352"/>
      <c r="C33" s="353"/>
      <c r="D33" s="713" t="s">
        <v>281</v>
      </c>
      <c r="E33" s="713"/>
      <c r="F33" s="713"/>
      <c r="G33" s="714"/>
      <c r="H33" s="714"/>
      <c r="I33" s="353"/>
      <c r="J33" s="715"/>
      <c r="K33" s="715"/>
      <c r="L33" s="715"/>
      <c r="M33" s="337"/>
      <c r="N33" s="716">
        <f>SUBTOTAL(9,N20:O32)</f>
        <v>0</v>
      </c>
      <c r="O33" s="716"/>
      <c r="P33" s="727"/>
      <c r="Q33" s="728"/>
      <c r="R33" s="728"/>
      <c r="S33" s="728"/>
      <c r="T33" s="728"/>
      <c r="U33" s="729"/>
      <c r="V33" s="316"/>
      <c r="W33" s="316"/>
      <c r="X33" s="316"/>
      <c r="AB33" s="336"/>
      <c r="AC33" s="336"/>
      <c r="AD33" s="336"/>
      <c r="AE33" s="336"/>
      <c r="AF33" s="336"/>
      <c r="AG33" s="336"/>
      <c r="AH33" s="336"/>
      <c r="AI33" s="336"/>
      <c r="AJ33" s="354"/>
      <c r="AK33" s="354"/>
      <c r="AL33" s="354"/>
      <c r="AM33" s="354"/>
      <c r="AN33" s="354"/>
      <c r="AO33" s="354"/>
      <c r="AP33" s="354"/>
      <c r="AQ33" s="354"/>
      <c r="AR33" s="354"/>
      <c r="AS33" s="354"/>
      <c r="AT33" s="354"/>
      <c r="AU33" s="354"/>
      <c r="AV33" s="354"/>
      <c r="AW33" s="354"/>
      <c r="AX33" s="354"/>
      <c r="AY33" s="354"/>
      <c r="AZ33" s="354"/>
      <c r="BA33" s="354"/>
      <c r="BB33" s="354"/>
      <c r="BC33" s="354"/>
      <c r="BD33" s="354"/>
      <c r="BE33" s="354"/>
      <c r="BF33" s="354"/>
      <c r="BG33" s="354"/>
      <c r="BH33" s="354"/>
      <c r="BI33" s="354"/>
      <c r="BJ33" s="354"/>
      <c r="BK33" s="354"/>
      <c r="BL33" s="354"/>
      <c r="BM33" s="354"/>
      <c r="BN33" s="354"/>
      <c r="BO33" s="354"/>
      <c r="BP33" s="354"/>
      <c r="BQ33" s="354"/>
      <c r="BR33" s="354"/>
      <c r="BS33" s="354"/>
      <c r="BT33" s="354"/>
      <c r="BU33" s="336"/>
      <c r="BV33" s="336"/>
      <c r="BW33" s="336"/>
      <c r="BX33" s="336"/>
      <c r="BY33" s="355"/>
      <c r="BZ33" s="355"/>
      <c r="CA33" s="355"/>
      <c r="CB33" s="355"/>
      <c r="CC33" s="355"/>
      <c r="CD33" s="355"/>
      <c r="CE33" s="355"/>
      <c r="CF33" s="355"/>
      <c r="CG33" s="355"/>
      <c r="CH33" s="355"/>
      <c r="CI33" s="356"/>
      <c r="CJ33" s="356"/>
      <c r="CK33" s="356"/>
      <c r="CL33" s="356"/>
      <c r="CM33" s="356"/>
      <c r="CN33" s="356"/>
      <c r="CO33" s="356"/>
      <c r="CP33" s="356"/>
      <c r="CQ33" s="356"/>
      <c r="CR33" s="356"/>
      <c r="CS33" s="357"/>
      <c r="CT33" s="357"/>
      <c r="CU33" s="357"/>
      <c r="CV33" s="357"/>
      <c r="CW33" s="357"/>
      <c r="CX33" s="357"/>
      <c r="CY33" s="357"/>
      <c r="CZ33" s="357"/>
      <c r="DA33" s="357"/>
      <c r="DB33" s="357"/>
      <c r="DC33" s="357"/>
    </row>
    <row r="34" spans="1:123" ht="26.1" customHeight="1">
      <c r="A34" s="324"/>
      <c r="B34" s="358"/>
      <c r="C34" s="359"/>
      <c r="D34" s="717" t="s">
        <v>52</v>
      </c>
      <c r="E34" s="717"/>
      <c r="F34" s="717"/>
      <c r="G34" s="696"/>
      <c r="H34" s="696"/>
      <c r="I34" s="359"/>
      <c r="J34" s="718"/>
      <c r="K34" s="718"/>
      <c r="L34" s="718"/>
      <c r="M34" s="360"/>
      <c r="N34" s="719">
        <f>SUBTOTAL(9,N6:O33)</f>
        <v>0</v>
      </c>
      <c r="O34" s="719"/>
      <c r="P34" s="720"/>
      <c r="Q34" s="721"/>
      <c r="R34" s="721"/>
      <c r="S34" s="721"/>
      <c r="T34" s="721"/>
      <c r="U34" s="722"/>
      <c r="V34" s="316"/>
      <c r="W34" s="316"/>
      <c r="X34" s="316"/>
      <c r="AB34" s="336"/>
      <c r="AC34" s="336"/>
      <c r="AD34" s="336"/>
      <c r="AE34" s="336"/>
      <c r="AF34" s="336"/>
      <c r="AG34" s="336"/>
      <c r="AH34" s="336"/>
      <c r="AI34" s="336"/>
      <c r="AJ34" s="354"/>
      <c r="AK34" s="354"/>
      <c r="AL34" s="354"/>
      <c r="AM34" s="354"/>
      <c r="AN34" s="354"/>
      <c r="AO34" s="354"/>
      <c r="AP34" s="354"/>
      <c r="AQ34" s="354"/>
      <c r="AR34" s="354"/>
      <c r="AS34" s="354"/>
      <c r="AT34" s="354"/>
      <c r="AU34" s="354"/>
      <c r="AV34" s="354"/>
      <c r="AW34" s="354"/>
      <c r="AX34" s="354"/>
      <c r="AY34" s="354"/>
      <c r="AZ34" s="354"/>
      <c r="BA34" s="354"/>
      <c r="BB34" s="354"/>
      <c r="BC34" s="354"/>
      <c r="BD34" s="354"/>
      <c r="BE34" s="354"/>
      <c r="BF34" s="354"/>
      <c r="BG34" s="354"/>
      <c r="BH34" s="354"/>
      <c r="BI34" s="354"/>
      <c r="BJ34" s="354"/>
      <c r="BK34" s="354"/>
      <c r="BL34" s="354"/>
      <c r="BM34" s="354"/>
      <c r="BN34" s="354"/>
      <c r="BO34" s="354"/>
      <c r="BP34" s="354"/>
      <c r="BQ34" s="354"/>
      <c r="BR34" s="354"/>
      <c r="BS34" s="354"/>
      <c r="BT34" s="354"/>
      <c r="BU34" s="336"/>
      <c r="BV34" s="336"/>
      <c r="BW34" s="336"/>
      <c r="BX34" s="336"/>
      <c r="BY34" s="355"/>
      <c r="BZ34" s="355"/>
      <c r="CA34" s="355"/>
      <c r="CB34" s="355"/>
      <c r="CC34" s="355"/>
      <c r="CD34" s="355"/>
      <c r="CE34" s="355"/>
      <c r="CF34" s="355"/>
      <c r="CG34" s="355"/>
      <c r="CH34" s="355"/>
      <c r="CI34" s="356"/>
      <c r="CJ34" s="356"/>
      <c r="CK34" s="356"/>
      <c r="CL34" s="356"/>
      <c r="CM34" s="356"/>
      <c r="CN34" s="356"/>
      <c r="CO34" s="356"/>
      <c r="CP34" s="356"/>
      <c r="CQ34" s="356"/>
      <c r="CR34" s="356"/>
      <c r="CS34" s="357"/>
      <c r="CT34" s="357"/>
      <c r="CU34" s="357"/>
      <c r="CV34" s="357"/>
      <c r="CW34" s="357"/>
      <c r="CX34" s="357"/>
      <c r="CY34" s="357"/>
      <c r="CZ34" s="357"/>
      <c r="DA34" s="357"/>
      <c r="DB34" s="357"/>
      <c r="DC34" s="357"/>
    </row>
    <row r="35" spans="1:123" ht="25.5" customHeight="1">
      <c r="A35" s="324"/>
      <c r="B35" s="324"/>
      <c r="C35" s="324"/>
      <c r="D35" s="684"/>
      <c r="E35" s="684"/>
      <c r="F35" s="684"/>
      <c r="G35" s="685"/>
      <c r="H35" s="685"/>
      <c r="I35" s="361"/>
      <c r="J35" s="686"/>
      <c r="K35" s="686"/>
      <c r="L35" s="686"/>
      <c r="M35" s="362"/>
      <c r="N35" s="687"/>
      <c r="O35" s="687"/>
      <c r="P35" s="688" t="s">
        <v>282</v>
      </c>
      <c r="Q35" s="688"/>
      <c r="R35" s="689">
        <v>1</v>
      </c>
      <c r="S35" s="689"/>
      <c r="T35" s="689"/>
      <c r="U35" s="363"/>
      <c r="V35" s="316"/>
      <c r="W35" s="316"/>
      <c r="X35" s="316"/>
      <c r="AB35" s="336"/>
      <c r="AC35" s="336"/>
      <c r="AD35" s="336"/>
      <c r="AE35" s="336"/>
      <c r="AF35" s="336"/>
      <c r="AG35" s="336"/>
      <c r="AH35" s="336"/>
      <c r="AI35" s="336"/>
      <c r="AJ35" s="354"/>
      <c r="AK35" s="354"/>
      <c r="AL35" s="354"/>
      <c r="AM35" s="354"/>
      <c r="AN35" s="354"/>
      <c r="AO35" s="354"/>
      <c r="AP35" s="354"/>
      <c r="AQ35" s="354"/>
      <c r="AR35" s="354"/>
      <c r="AS35" s="354"/>
      <c r="AT35" s="354"/>
      <c r="AU35" s="354"/>
      <c r="AV35" s="354"/>
      <c r="AW35" s="354"/>
      <c r="AX35" s="354"/>
      <c r="AY35" s="354"/>
      <c r="AZ35" s="354"/>
      <c r="BA35" s="354"/>
      <c r="BB35" s="354"/>
      <c r="BC35" s="354"/>
      <c r="BD35" s="354"/>
      <c r="BE35" s="354"/>
      <c r="BF35" s="354"/>
      <c r="BG35" s="354"/>
      <c r="BH35" s="354"/>
      <c r="BI35" s="354"/>
      <c r="BJ35" s="354"/>
      <c r="BK35" s="354"/>
      <c r="BL35" s="354"/>
      <c r="BM35" s="354"/>
      <c r="BN35" s="354"/>
      <c r="BO35" s="354"/>
      <c r="BP35" s="354"/>
      <c r="BQ35" s="354"/>
      <c r="BR35" s="354"/>
      <c r="BS35" s="354"/>
      <c r="BT35" s="354"/>
      <c r="BU35" s="354"/>
      <c r="BV35" s="354"/>
      <c r="BW35" s="354"/>
      <c r="BX35" s="354"/>
      <c r="BY35" s="355"/>
      <c r="BZ35" s="355"/>
      <c r="CA35" s="355"/>
      <c r="CB35" s="355"/>
      <c r="CC35" s="355"/>
      <c r="CD35" s="355"/>
      <c r="CE35" s="355"/>
      <c r="CF35" s="355"/>
      <c r="CG35" s="355"/>
      <c r="CH35" s="355"/>
      <c r="CI35" s="356"/>
      <c r="CJ35" s="356"/>
      <c r="CK35" s="356"/>
      <c r="CL35" s="356"/>
      <c r="CM35" s="356"/>
      <c r="CN35" s="356"/>
      <c r="CO35" s="356"/>
      <c r="CP35" s="356"/>
      <c r="CQ35" s="356"/>
      <c r="CR35" s="356"/>
      <c r="CS35" s="357"/>
      <c r="CT35" s="357"/>
      <c r="CU35" s="357"/>
      <c r="CV35" s="357"/>
      <c r="CW35" s="357"/>
      <c r="CX35" s="357"/>
      <c r="CY35" s="357"/>
      <c r="CZ35" s="357"/>
      <c r="DA35" s="357"/>
      <c r="DB35" s="357"/>
      <c r="DC35" s="357"/>
    </row>
    <row r="36" spans="1:123" ht="21.75" customHeight="1">
      <c r="A36" s="314"/>
      <c r="B36" s="314"/>
      <c r="C36" s="314"/>
      <c r="D36" s="314"/>
      <c r="E36" s="314"/>
      <c r="F36" s="314"/>
      <c r="G36" s="314"/>
      <c r="H36" s="314"/>
      <c r="I36" s="314"/>
      <c r="J36" s="314"/>
      <c r="K36" s="314"/>
      <c r="L36" s="314"/>
      <c r="M36" s="314"/>
      <c r="N36" s="706">
        <v>0</v>
      </c>
      <c r="O36" s="706"/>
      <c r="P36" s="706"/>
      <c r="Q36" s="706"/>
      <c r="R36" s="706"/>
      <c r="S36" s="706"/>
      <c r="T36" s="706"/>
      <c r="U36" s="315"/>
      <c r="V36" s="316"/>
      <c r="W36" s="316"/>
      <c r="X36" s="316"/>
      <c r="CW36" s="318"/>
      <c r="CX36" s="318"/>
      <c r="CY36" s="318"/>
      <c r="CZ36" s="318"/>
      <c r="DD36" s="318"/>
      <c r="DE36" s="318"/>
      <c r="DF36" s="318"/>
      <c r="DG36" s="318"/>
      <c r="DK36" s="318"/>
      <c r="DL36" s="318"/>
      <c r="DM36" s="318"/>
      <c r="DN36" s="318"/>
      <c r="DO36" s="318"/>
      <c r="DP36" s="318"/>
      <c r="DQ36" s="318"/>
      <c r="DR36" s="318"/>
      <c r="DS36" s="318"/>
    </row>
    <row r="37" spans="1:123" ht="20.25" customHeight="1">
      <c r="A37" s="707" t="s">
        <v>269</v>
      </c>
      <c r="B37" s="707"/>
      <c r="C37" s="707"/>
      <c r="D37" s="707"/>
      <c r="E37" s="707"/>
      <c r="F37" s="707"/>
      <c r="G37" s="707"/>
      <c r="H37" s="707"/>
      <c r="I37" s="707"/>
      <c r="J37" s="707"/>
      <c r="K37" s="707"/>
      <c r="L37" s="707"/>
      <c r="M37" s="707"/>
      <c r="N37" s="707"/>
      <c r="O37" s="707"/>
      <c r="P37" s="707"/>
      <c r="Q37" s="707"/>
      <c r="R37" s="707"/>
      <c r="S37" s="707"/>
      <c r="T37" s="707"/>
      <c r="U37" s="707"/>
      <c r="V37" s="319"/>
      <c r="W37" s="319"/>
      <c r="X37" s="319"/>
      <c r="Y37" s="320"/>
      <c r="Z37" s="320"/>
      <c r="AA37" s="320"/>
      <c r="AB37" s="320"/>
      <c r="AC37" s="320"/>
      <c r="AD37" s="320"/>
      <c r="AE37" s="320"/>
      <c r="AF37" s="320"/>
      <c r="AG37" s="320"/>
      <c r="AH37" s="320"/>
      <c r="AI37" s="320"/>
      <c r="AJ37" s="320"/>
      <c r="AK37" s="320"/>
      <c r="AL37" s="320"/>
      <c r="AM37" s="320"/>
      <c r="AN37" s="320"/>
      <c r="AO37" s="320"/>
      <c r="AP37" s="320"/>
      <c r="AQ37" s="320"/>
      <c r="AR37" s="320"/>
      <c r="AS37" s="320"/>
      <c r="AT37" s="320"/>
      <c r="AU37" s="320"/>
      <c r="AV37" s="320"/>
      <c r="AW37" s="320"/>
      <c r="AX37" s="320"/>
      <c r="AY37" s="320"/>
      <c r="AZ37" s="320"/>
      <c r="BA37" s="320"/>
      <c r="BB37" s="320"/>
      <c r="BC37" s="320"/>
      <c r="BD37" s="320"/>
      <c r="BE37" s="320"/>
      <c r="BF37" s="320"/>
      <c r="BG37" s="320"/>
      <c r="BH37" s="320"/>
      <c r="BI37" s="320"/>
      <c r="BJ37" s="320"/>
      <c r="BK37" s="320"/>
      <c r="BL37" s="320"/>
      <c r="BM37" s="320"/>
      <c r="BN37" s="320"/>
      <c r="BO37" s="320"/>
      <c r="BP37" s="320"/>
      <c r="BQ37" s="320"/>
      <c r="BR37" s="320"/>
      <c r="BS37" s="320"/>
      <c r="BT37" s="320"/>
      <c r="BU37" s="320"/>
      <c r="BV37" s="320"/>
      <c r="BW37" s="320"/>
      <c r="BX37" s="320"/>
      <c r="BY37" s="320"/>
      <c r="BZ37" s="320"/>
      <c r="CA37" s="320"/>
      <c r="CB37" s="320"/>
      <c r="CC37" s="320"/>
      <c r="CD37" s="320"/>
      <c r="CE37" s="320"/>
      <c r="CF37" s="320"/>
      <c r="CG37" s="320"/>
      <c r="CH37" s="320"/>
      <c r="CI37" s="320"/>
      <c r="CJ37" s="320"/>
      <c r="CK37" s="320"/>
      <c r="CL37" s="320"/>
      <c r="CM37" s="320"/>
      <c r="CN37" s="320"/>
      <c r="CO37" s="320"/>
      <c r="CP37" s="320"/>
      <c r="CQ37" s="320"/>
      <c r="CR37" s="320"/>
      <c r="CS37" s="320"/>
      <c r="CT37" s="320"/>
      <c r="CU37" s="320"/>
      <c r="CV37" s="320"/>
      <c r="CW37" s="320"/>
      <c r="CX37" s="320"/>
      <c r="CY37" s="320"/>
      <c r="CZ37" s="320"/>
      <c r="DA37" s="320"/>
      <c r="DB37" s="320"/>
      <c r="DC37" s="320"/>
      <c r="DD37" s="320"/>
      <c r="DE37" s="320"/>
      <c r="DF37" s="320"/>
      <c r="DG37" s="320"/>
      <c r="DH37" s="320"/>
      <c r="DI37" s="320"/>
      <c r="DJ37" s="320"/>
      <c r="DK37" s="320"/>
      <c r="DL37" s="320"/>
      <c r="DM37" s="320"/>
      <c r="DN37" s="320"/>
      <c r="DO37" s="320"/>
      <c r="DP37" s="320"/>
      <c r="DQ37" s="320"/>
      <c r="DR37" s="320"/>
      <c r="DS37" s="320"/>
    </row>
    <row r="38" spans="1:123" ht="24.75" customHeight="1">
      <c r="A38" s="314"/>
      <c r="B38" s="314"/>
      <c r="C38" s="708" t="str">
        <f>+C3</f>
        <v>工事名</v>
      </c>
      <c r="D38" s="708"/>
      <c r="E38" s="314"/>
      <c r="F38" s="709">
        <f>+F3</f>
        <v>0</v>
      </c>
      <c r="G38" s="709"/>
      <c r="H38" s="314"/>
      <c r="I38" s="314"/>
      <c r="J38" s="314"/>
      <c r="K38" s="314" t="s">
        <v>270</v>
      </c>
      <c r="L38" s="314"/>
      <c r="M38" s="710">
        <f>+M3</f>
        <v>0</v>
      </c>
      <c r="N38" s="710"/>
      <c r="O38" s="710"/>
      <c r="P38" s="710"/>
      <c r="Q38" s="710"/>
      <c r="R38" s="710"/>
      <c r="S38" s="314"/>
      <c r="T38" s="314"/>
      <c r="U38" s="314"/>
      <c r="V38" s="316"/>
      <c r="W38" s="316"/>
      <c r="X38" s="316"/>
    </row>
    <row r="39" spans="1:123" ht="13.5" customHeight="1">
      <c r="A39" s="314"/>
      <c r="B39" s="314"/>
      <c r="C39" s="314"/>
      <c r="D39" s="314"/>
      <c r="E39" s="314"/>
      <c r="F39" s="314"/>
      <c r="G39" s="314"/>
      <c r="H39" s="314"/>
      <c r="I39" s="314"/>
      <c r="J39" s="314"/>
      <c r="K39" s="315"/>
      <c r="L39" s="315"/>
      <c r="M39" s="315"/>
      <c r="N39" s="323"/>
      <c r="O39" s="323"/>
      <c r="P39" s="324"/>
      <c r="Q39" s="324"/>
      <c r="R39" s="324"/>
      <c r="S39" s="325"/>
      <c r="T39" s="325"/>
      <c r="U39" s="325"/>
      <c r="V39" s="316"/>
      <c r="W39" s="316"/>
      <c r="X39" s="316"/>
      <c r="DJ39" s="318"/>
      <c r="DK39" s="318"/>
      <c r="DL39" s="318"/>
      <c r="DM39" s="318"/>
      <c r="DN39" s="318"/>
      <c r="DO39" s="318"/>
      <c r="DP39" s="318"/>
      <c r="DQ39" s="318"/>
      <c r="DR39" s="318"/>
      <c r="DS39" s="318"/>
    </row>
    <row r="40" spans="1:123" ht="19.5" customHeight="1">
      <c r="A40" s="314"/>
      <c r="B40" s="711" t="s">
        <v>271</v>
      </c>
      <c r="C40" s="712"/>
      <c r="D40" s="712" t="s">
        <v>272</v>
      </c>
      <c r="E40" s="712"/>
      <c r="F40" s="712"/>
      <c r="G40" s="712" t="s">
        <v>273</v>
      </c>
      <c r="H40" s="712"/>
      <c r="I40" s="326" t="s">
        <v>274</v>
      </c>
      <c r="J40" s="712" t="s">
        <v>275</v>
      </c>
      <c r="K40" s="712"/>
      <c r="L40" s="712"/>
      <c r="M40" s="326" t="s">
        <v>276</v>
      </c>
      <c r="N40" s="712" t="s">
        <v>7</v>
      </c>
      <c r="O40" s="712"/>
      <c r="P40" s="703" t="s">
        <v>351</v>
      </c>
      <c r="Q40" s="704"/>
      <c r="R40" s="704"/>
      <c r="S40" s="704"/>
      <c r="T40" s="704"/>
      <c r="U40" s="705"/>
      <c r="V40" s="316"/>
      <c r="W40" s="316"/>
      <c r="X40" s="316"/>
      <c r="CK40" s="318"/>
      <c r="CL40" s="318"/>
      <c r="CM40" s="318"/>
      <c r="CN40" s="327"/>
      <c r="CO40" s="327"/>
      <c r="CP40" s="327"/>
      <c r="CQ40" s="327"/>
      <c r="CR40" s="327"/>
      <c r="CS40" s="327"/>
      <c r="CT40" s="327"/>
      <c r="CU40" s="327"/>
      <c r="CV40" s="327"/>
      <c r="CW40" s="327"/>
      <c r="CX40" s="327"/>
      <c r="CY40" s="327"/>
      <c r="CZ40" s="327"/>
      <c r="DA40" s="327"/>
      <c r="DB40" s="327"/>
      <c r="DC40" s="327"/>
      <c r="DD40" s="327"/>
      <c r="DE40" s="327"/>
      <c r="DF40" s="327"/>
      <c r="DG40" s="327"/>
      <c r="DH40" s="327"/>
      <c r="DI40" s="327"/>
      <c r="DJ40" s="327"/>
      <c r="DK40" s="327"/>
    </row>
    <row r="41" spans="1:123" ht="26.1" customHeight="1">
      <c r="A41" s="328"/>
      <c r="B41" s="329"/>
      <c r="C41" s="330"/>
      <c r="D41" s="699"/>
      <c r="E41" s="699"/>
      <c r="F41" s="699"/>
      <c r="G41" s="699"/>
      <c r="H41" s="699"/>
      <c r="I41" s="330"/>
      <c r="J41" s="700"/>
      <c r="K41" s="701"/>
      <c r="L41" s="702"/>
      <c r="M41" s="364"/>
      <c r="N41" s="693">
        <f t="shared" ref="N41:N67" si="4">ROUND(J41*M41,0)</f>
        <v>0</v>
      </c>
      <c r="O41" s="693"/>
      <c r="P41" s="694"/>
      <c r="Q41" s="695"/>
      <c r="R41" s="695"/>
      <c r="S41" s="695"/>
      <c r="T41" s="695"/>
      <c r="U41" s="695"/>
      <c r="V41" s="331"/>
      <c r="W41" s="331"/>
      <c r="X41" s="331"/>
      <c r="Y41" s="332"/>
      <c r="Z41" s="332"/>
      <c r="AA41" s="332"/>
      <c r="AB41" s="332"/>
      <c r="AC41" s="332"/>
      <c r="AD41" s="332"/>
      <c r="AE41" s="332"/>
      <c r="CK41" s="318"/>
      <c r="CL41" s="318"/>
      <c r="CM41" s="318"/>
      <c r="CN41" s="327"/>
      <c r="CO41" s="327"/>
      <c r="CP41" s="327"/>
      <c r="CQ41" s="327"/>
      <c r="CR41" s="327"/>
      <c r="CS41" s="327"/>
      <c r="CT41" s="327"/>
      <c r="CU41" s="327"/>
      <c r="CV41" s="327"/>
      <c r="CW41" s="327"/>
      <c r="CX41" s="327"/>
      <c r="CY41" s="327"/>
      <c r="CZ41" s="327"/>
      <c r="DA41" s="327"/>
      <c r="DB41" s="327"/>
      <c r="DC41" s="327"/>
      <c r="DD41" s="327"/>
      <c r="DE41" s="327"/>
      <c r="DF41" s="327"/>
      <c r="DG41" s="327"/>
      <c r="DH41" s="327"/>
      <c r="DI41" s="327"/>
      <c r="DJ41" s="327"/>
      <c r="DK41" s="327"/>
    </row>
    <row r="42" spans="1:123" ht="26.1" customHeight="1">
      <c r="A42" s="328"/>
      <c r="B42" s="329"/>
      <c r="C42" s="330"/>
      <c r="D42" s="699"/>
      <c r="E42" s="699"/>
      <c r="F42" s="699"/>
      <c r="G42" s="699"/>
      <c r="H42" s="699"/>
      <c r="I42" s="330"/>
      <c r="J42" s="700"/>
      <c r="K42" s="701"/>
      <c r="L42" s="702"/>
      <c r="M42" s="364"/>
      <c r="N42" s="693">
        <f t="shared" si="4"/>
        <v>0</v>
      </c>
      <c r="O42" s="693"/>
      <c r="P42" s="694"/>
      <c r="Q42" s="695"/>
      <c r="R42" s="695"/>
      <c r="S42" s="695"/>
      <c r="T42" s="695"/>
      <c r="U42" s="695"/>
      <c r="V42" s="331"/>
      <c r="W42" s="331"/>
      <c r="X42" s="331"/>
      <c r="Y42" s="332"/>
      <c r="Z42" s="332"/>
      <c r="AA42" s="332"/>
      <c r="AB42" s="332"/>
      <c r="AC42" s="332"/>
      <c r="AD42" s="332"/>
      <c r="AE42" s="332"/>
      <c r="CG42" s="318"/>
      <c r="CH42" s="318"/>
      <c r="CI42" s="318"/>
      <c r="CJ42" s="318"/>
      <c r="CK42" s="318"/>
      <c r="CL42" s="318"/>
      <c r="CM42" s="318"/>
      <c r="CN42" s="318"/>
      <c r="CO42" s="318"/>
      <c r="CP42" s="318"/>
      <c r="CQ42" s="318"/>
      <c r="CR42" s="318"/>
      <c r="CS42" s="318"/>
      <c r="CT42" s="318"/>
      <c r="CU42" s="318"/>
      <c r="CV42" s="318"/>
      <c r="CW42" s="318"/>
      <c r="CX42" s="318"/>
      <c r="CY42" s="318"/>
      <c r="CZ42" s="318"/>
      <c r="DA42" s="318"/>
      <c r="DB42" s="318"/>
      <c r="DC42" s="318"/>
      <c r="DD42" s="318"/>
      <c r="DE42" s="318"/>
      <c r="DF42" s="318"/>
    </row>
    <row r="43" spans="1:123" ht="26.1" customHeight="1">
      <c r="A43" s="328"/>
      <c r="B43" s="329"/>
      <c r="C43" s="330"/>
      <c r="D43" s="699"/>
      <c r="E43" s="699"/>
      <c r="F43" s="699"/>
      <c r="G43" s="699"/>
      <c r="H43" s="699"/>
      <c r="I43" s="330"/>
      <c r="J43" s="700"/>
      <c r="K43" s="701"/>
      <c r="L43" s="702"/>
      <c r="M43" s="364"/>
      <c r="N43" s="693">
        <f t="shared" si="4"/>
        <v>0</v>
      </c>
      <c r="O43" s="693"/>
      <c r="P43" s="694"/>
      <c r="Q43" s="695"/>
      <c r="R43" s="695"/>
      <c r="S43" s="695"/>
      <c r="T43" s="695"/>
      <c r="U43" s="695"/>
      <c r="V43" s="331"/>
      <c r="W43" s="331"/>
      <c r="X43" s="331"/>
      <c r="Y43" s="332"/>
      <c r="Z43" s="332"/>
      <c r="AA43" s="332"/>
      <c r="AB43" s="332"/>
      <c r="AC43" s="332"/>
      <c r="AD43" s="332"/>
      <c r="AE43" s="332"/>
      <c r="CI43" s="333"/>
      <c r="CJ43" s="333"/>
      <c r="CK43" s="334"/>
      <c r="CL43" s="334"/>
      <c r="CM43" s="334"/>
      <c r="CN43" s="334"/>
      <c r="CO43" s="334"/>
      <c r="CP43" s="335"/>
      <c r="CQ43" s="335"/>
      <c r="CR43" s="335"/>
      <c r="CS43" s="335"/>
      <c r="CT43" s="335"/>
      <c r="CU43" s="333"/>
      <c r="CV43" s="333"/>
      <c r="CW43" s="333"/>
      <c r="CX43" s="333"/>
      <c r="CY43" s="333"/>
      <c r="CZ43" s="333"/>
      <c r="DA43" s="333"/>
      <c r="DB43" s="333"/>
      <c r="DC43" s="333"/>
      <c r="DD43" s="333"/>
      <c r="DE43" s="333"/>
      <c r="DF43" s="333"/>
      <c r="DG43" s="333"/>
      <c r="DH43" s="333"/>
      <c r="DI43" s="333"/>
      <c r="DJ43" s="333"/>
      <c r="DK43" s="333"/>
      <c r="DL43" s="333"/>
      <c r="DM43" s="333"/>
      <c r="DN43" s="333"/>
      <c r="DO43" s="333"/>
      <c r="DP43" s="333"/>
      <c r="DQ43" s="333"/>
      <c r="DR43" s="333"/>
      <c r="DS43" s="333"/>
    </row>
    <row r="44" spans="1:123" ht="26.1" customHeight="1">
      <c r="A44" s="328"/>
      <c r="B44" s="329"/>
      <c r="C44" s="330"/>
      <c r="D44" s="699"/>
      <c r="E44" s="699"/>
      <c r="F44" s="699"/>
      <c r="G44" s="699"/>
      <c r="H44" s="699"/>
      <c r="I44" s="330"/>
      <c r="J44" s="700"/>
      <c r="K44" s="701"/>
      <c r="L44" s="702"/>
      <c r="M44" s="364"/>
      <c r="N44" s="693">
        <f t="shared" si="4"/>
        <v>0</v>
      </c>
      <c r="O44" s="693"/>
      <c r="P44" s="694"/>
      <c r="Q44" s="695"/>
      <c r="R44" s="695"/>
      <c r="S44" s="695"/>
      <c r="T44" s="695"/>
      <c r="U44" s="695"/>
      <c r="V44" s="331"/>
      <c r="W44" s="331"/>
      <c r="X44" s="331"/>
      <c r="Y44" s="332"/>
      <c r="Z44" s="332"/>
      <c r="AA44" s="332"/>
      <c r="AB44" s="332"/>
      <c r="AC44" s="332"/>
      <c r="AD44" s="332"/>
      <c r="AE44" s="332"/>
    </row>
    <row r="45" spans="1:123" ht="26.1" customHeight="1">
      <c r="A45" s="328"/>
      <c r="B45" s="329"/>
      <c r="C45" s="330"/>
      <c r="D45" s="699"/>
      <c r="E45" s="699"/>
      <c r="F45" s="699"/>
      <c r="G45" s="699"/>
      <c r="H45" s="699"/>
      <c r="I45" s="330"/>
      <c r="J45" s="700"/>
      <c r="K45" s="701"/>
      <c r="L45" s="702"/>
      <c r="M45" s="364"/>
      <c r="N45" s="693">
        <f t="shared" si="4"/>
        <v>0</v>
      </c>
      <c r="O45" s="693"/>
      <c r="P45" s="694"/>
      <c r="Q45" s="695"/>
      <c r="R45" s="695"/>
      <c r="S45" s="695"/>
      <c r="T45" s="695"/>
      <c r="U45" s="695"/>
      <c r="V45" s="331"/>
      <c r="W45" s="331"/>
      <c r="X45" s="331"/>
      <c r="Y45" s="332"/>
      <c r="Z45" s="332"/>
      <c r="AA45" s="332"/>
      <c r="AB45" s="332"/>
      <c r="AC45" s="332"/>
      <c r="AD45" s="332"/>
      <c r="AE45" s="332"/>
      <c r="CI45" s="336"/>
      <c r="CJ45" s="336"/>
      <c r="CK45" s="336"/>
      <c r="CL45" s="336"/>
      <c r="CM45" s="336"/>
      <c r="CN45" s="336"/>
      <c r="CO45" s="336"/>
      <c r="CP45" s="336"/>
      <c r="CQ45" s="336"/>
      <c r="CR45" s="336"/>
      <c r="CS45" s="336"/>
      <c r="CT45" s="336"/>
      <c r="CU45" s="336"/>
      <c r="CV45" s="336"/>
      <c r="CW45" s="336"/>
      <c r="CX45" s="336"/>
      <c r="CY45" s="336"/>
      <c r="CZ45" s="336"/>
      <c r="DA45" s="336"/>
      <c r="DB45" s="336"/>
      <c r="DC45" s="336"/>
      <c r="DD45" s="336"/>
      <c r="DE45" s="336"/>
      <c r="DF45" s="336"/>
      <c r="DG45" s="336"/>
      <c r="DH45" s="336"/>
      <c r="DI45" s="336"/>
      <c r="DJ45" s="336"/>
      <c r="DK45" s="336"/>
      <c r="DL45" s="336"/>
      <c r="DM45" s="336"/>
      <c r="DN45" s="336"/>
      <c r="DO45" s="336"/>
      <c r="DP45" s="336"/>
      <c r="DQ45" s="336"/>
      <c r="DR45" s="336"/>
      <c r="DS45" s="336"/>
    </row>
    <row r="46" spans="1:123" ht="26.1" customHeight="1">
      <c r="A46" s="314"/>
      <c r="B46" s="329"/>
      <c r="C46" s="330"/>
      <c r="D46" s="699"/>
      <c r="E46" s="699"/>
      <c r="F46" s="699"/>
      <c r="G46" s="699"/>
      <c r="H46" s="699"/>
      <c r="I46" s="330"/>
      <c r="J46" s="700"/>
      <c r="K46" s="701"/>
      <c r="L46" s="702"/>
      <c r="M46" s="364"/>
      <c r="N46" s="693">
        <f t="shared" si="4"/>
        <v>0</v>
      </c>
      <c r="O46" s="693"/>
      <c r="P46" s="694"/>
      <c r="Q46" s="695"/>
      <c r="R46" s="695"/>
      <c r="S46" s="695"/>
      <c r="T46" s="695"/>
      <c r="U46" s="695"/>
      <c r="V46" s="316"/>
      <c r="W46" s="316"/>
      <c r="X46" s="316"/>
      <c r="CI46" s="338"/>
      <c r="CJ46" s="338"/>
      <c r="CK46" s="338"/>
      <c r="CL46" s="338"/>
      <c r="CM46" s="338"/>
      <c r="CN46" s="338"/>
      <c r="CO46" s="338"/>
      <c r="CP46" s="338"/>
      <c r="CQ46" s="338"/>
      <c r="CR46" s="338"/>
      <c r="CS46" s="338"/>
      <c r="CT46" s="338"/>
      <c r="CU46" s="338"/>
      <c r="CV46" s="338"/>
      <c r="CW46" s="338"/>
      <c r="CX46" s="338"/>
      <c r="CY46" s="338"/>
      <c r="CZ46" s="338"/>
      <c r="DA46" s="338"/>
      <c r="DB46" s="338"/>
      <c r="DC46" s="338"/>
      <c r="DD46" s="338"/>
      <c r="DE46" s="338"/>
      <c r="DF46" s="338"/>
      <c r="DG46" s="338"/>
      <c r="DH46" s="338"/>
      <c r="DI46" s="338"/>
      <c r="DJ46" s="338"/>
      <c r="DK46" s="338"/>
      <c r="DL46" s="338"/>
      <c r="DM46" s="338"/>
      <c r="DN46" s="338"/>
      <c r="DO46" s="338"/>
      <c r="DP46" s="338"/>
      <c r="DQ46" s="338"/>
      <c r="DR46" s="338"/>
      <c r="DS46" s="338"/>
    </row>
    <row r="47" spans="1:123" ht="26.1" customHeight="1">
      <c r="A47" s="314"/>
      <c r="B47" s="329"/>
      <c r="C47" s="330"/>
      <c r="D47" s="699"/>
      <c r="E47" s="699"/>
      <c r="F47" s="699"/>
      <c r="G47" s="699"/>
      <c r="H47" s="699"/>
      <c r="I47" s="330"/>
      <c r="J47" s="700"/>
      <c r="K47" s="701"/>
      <c r="L47" s="702"/>
      <c r="M47" s="364"/>
      <c r="N47" s="693">
        <f t="shared" si="4"/>
        <v>0</v>
      </c>
      <c r="O47" s="693"/>
      <c r="P47" s="694"/>
      <c r="Q47" s="695"/>
      <c r="R47" s="695"/>
      <c r="S47" s="695"/>
      <c r="T47" s="695"/>
      <c r="U47" s="695"/>
      <c r="V47" s="316"/>
      <c r="W47" s="316"/>
      <c r="X47" s="316"/>
    </row>
    <row r="48" spans="1:123" ht="26.1" customHeight="1">
      <c r="A48" s="314"/>
      <c r="B48" s="329"/>
      <c r="C48" s="330"/>
      <c r="D48" s="699"/>
      <c r="E48" s="699"/>
      <c r="F48" s="699"/>
      <c r="G48" s="699"/>
      <c r="H48" s="699"/>
      <c r="I48" s="330"/>
      <c r="J48" s="700"/>
      <c r="K48" s="701"/>
      <c r="L48" s="702"/>
      <c r="M48" s="364"/>
      <c r="N48" s="693">
        <f t="shared" si="4"/>
        <v>0</v>
      </c>
      <c r="O48" s="693"/>
      <c r="P48" s="694"/>
      <c r="Q48" s="695"/>
      <c r="R48" s="695"/>
      <c r="S48" s="695"/>
      <c r="T48" s="695"/>
      <c r="U48" s="695"/>
      <c r="V48" s="316"/>
      <c r="W48" s="316"/>
      <c r="X48" s="316"/>
    </row>
    <row r="49" spans="1:123" ht="26.1" customHeight="1">
      <c r="A49" s="314"/>
      <c r="B49" s="329"/>
      <c r="C49" s="330"/>
      <c r="D49" s="699"/>
      <c r="E49" s="699"/>
      <c r="F49" s="699"/>
      <c r="G49" s="699"/>
      <c r="H49" s="699"/>
      <c r="I49" s="330"/>
      <c r="J49" s="700"/>
      <c r="K49" s="701"/>
      <c r="L49" s="702"/>
      <c r="M49" s="364"/>
      <c r="N49" s="693">
        <f t="shared" si="4"/>
        <v>0</v>
      </c>
      <c r="O49" s="693"/>
      <c r="P49" s="694"/>
      <c r="Q49" s="695"/>
      <c r="R49" s="695"/>
      <c r="S49" s="695"/>
      <c r="T49" s="695"/>
      <c r="U49" s="695"/>
      <c r="V49" s="316"/>
      <c r="W49" s="316"/>
      <c r="X49" s="316"/>
    </row>
    <row r="50" spans="1:123" ht="26.1" customHeight="1">
      <c r="A50" s="314"/>
      <c r="B50" s="329"/>
      <c r="C50" s="330"/>
      <c r="D50" s="699"/>
      <c r="E50" s="699"/>
      <c r="F50" s="699"/>
      <c r="G50" s="699"/>
      <c r="H50" s="699"/>
      <c r="I50" s="330"/>
      <c r="J50" s="700"/>
      <c r="K50" s="701"/>
      <c r="L50" s="702"/>
      <c r="M50" s="364"/>
      <c r="N50" s="693">
        <f t="shared" si="4"/>
        <v>0</v>
      </c>
      <c r="O50" s="693"/>
      <c r="P50" s="694"/>
      <c r="Q50" s="695"/>
      <c r="R50" s="695"/>
      <c r="S50" s="695"/>
      <c r="T50" s="695"/>
      <c r="U50" s="695"/>
      <c r="V50" s="316"/>
      <c r="W50" s="316"/>
      <c r="X50" s="316"/>
      <c r="BR50" s="339"/>
      <c r="BS50" s="339"/>
      <c r="BT50" s="339"/>
      <c r="BU50" s="339"/>
      <c r="BV50" s="339"/>
      <c r="BW50" s="339"/>
      <c r="BX50" s="339"/>
      <c r="BY50" s="339"/>
      <c r="BZ50" s="339"/>
      <c r="CA50" s="339"/>
      <c r="CB50" s="327"/>
      <c r="CC50" s="327"/>
      <c r="CD50" s="327"/>
      <c r="CE50" s="327"/>
      <c r="CF50" s="327"/>
      <c r="CG50" s="327"/>
      <c r="CH50" s="327"/>
      <c r="CI50" s="327"/>
      <c r="CJ50" s="327"/>
      <c r="CK50" s="327"/>
      <c r="CL50" s="327"/>
      <c r="CM50" s="327"/>
      <c r="CS50" s="334"/>
      <c r="CT50" s="334"/>
      <c r="CU50" s="334"/>
      <c r="CV50" s="334"/>
      <c r="CW50" s="334"/>
      <c r="CX50" s="334"/>
      <c r="CY50" s="334"/>
      <c r="CZ50" s="334"/>
      <c r="DA50" s="334"/>
      <c r="DB50" s="334"/>
      <c r="DC50" s="334"/>
      <c r="DD50" s="334"/>
      <c r="DE50" s="334"/>
      <c r="DF50" s="327"/>
      <c r="DG50" s="327"/>
      <c r="DH50" s="327"/>
      <c r="DI50" s="327"/>
      <c r="DJ50" s="327"/>
      <c r="DK50" s="327"/>
      <c r="DL50" s="327"/>
      <c r="DM50" s="327"/>
    </row>
    <row r="51" spans="1:123" ht="26.1" customHeight="1">
      <c r="A51" s="314"/>
      <c r="B51" s="329"/>
      <c r="C51" s="330"/>
      <c r="D51" s="699"/>
      <c r="E51" s="699"/>
      <c r="F51" s="699"/>
      <c r="G51" s="699"/>
      <c r="H51" s="699"/>
      <c r="I51" s="330"/>
      <c r="J51" s="700"/>
      <c r="K51" s="701"/>
      <c r="L51" s="702"/>
      <c r="M51" s="364"/>
      <c r="N51" s="693">
        <f t="shared" si="4"/>
        <v>0</v>
      </c>
      <c r="O51" s="693"/>
      <c r="P51" s="694"/>
      <c r="Q51" s="695"/>
      <c r="R51" s="695"/>
      <c r="S51" s="695"/>
      <c r="T51" s="695"/>
      <c r="U51" s="695"/>
      <c r="V51" s="316"/>
      <c r="W51" s="316"/>
      <c r="X51" s="316"/>
      <c r="AH51" s="339"/>
      <c r="AI51" s="339"/>
      <c r="AJ51" s="339"/>
      <c r="AK51" s="339"/>
      <c r="AL51" s="339"/>
      <c r="AM51" s="339"/>
      <c r="AN51" s="339"/>
      <c r="AO51" s="339"/>
      <c r="AP51" s="339"/>
      <c r="AR51" s="340"/>
      <c r="AS51" s="340"/>
      <c r="AT51" s="340"/>
      <c r="AU51" s="340"/>
      <c r="AV51" s="340"/>
      <c r="AW51" s="340"/>
      <c r="AX51" s="340"/>
      <c r="AY51" s="340"/>
      <c r="AZ51" s="340"/>
      <c r="BA51" s="340"/>
      <c r="BB51" s="340"/>
      <c r="BC51" s="340"/>
      <c r="BD51" s="340"/>
      <c r="BE51" s="340"/>
      <c r="BF51" s="340"/>
      <c r="BG51" s="340"/>
      <c r="BH51" s="340"/>
      <c r="BI51" s="340"/>
      <c r="BJ51" s="340"/>
      <c r="BK51" s="340"/>
      <c r="BL51" s="340"/>
      <c r="BM51" s="340"/>
      <c r="BN51" s="340"/>
      <c r="BO51" s="340"/>
      <c r="BP51" s="340"/>
      <c r="BR51" s="339"/>
      <c r="BS51" s="339"/>
      <c r="BT51" s="339"/>
      <c r="BU51" s="339"/>
      <c r="BV51" s="339"/>
      <c r="BW51" s="339"/>
      <c r="BX51" s="339"/>
      <c r="BY51" s="339"/>
      <c r="BZ51" s="339"/>
      <c r="CA51" s="339"/>
      <c r="CB51" s="327"/>
      <c r="CC51" s="327"/>
      <c r="CD51" s="327"/>
      <c r="CE51" s="327"/>
      <c r="CF51" s="327"/>
      <c r="CG51" s="327"/>
      <c r="CH51" s="327"/>
      <c r="CI51" s="327"/>
      <c r="CJ51" s="327"/>
      <c r="CK51" s="327"/>
      <c r="CL51" s="327"/>
      <c r="CM51" s="327"/>
      <c r="CS51" s="334"/>
      <c r="CT51" s="334"/>
      <c r="CU51" s="334"/>
      <c r="CV51" s="334"/>
      <c r="CW51" s="334"/>
      <c r="CX51" s="334"/>
      <c r="CY51" s="334"/>
      <c r="CZ51" s="334"/>
      <c r="DA51" s="334"/>
      <c r="DB51" s="334"/>
      <c r="DC51" s="334"/>
      <c r="DD51" s="334"/>
      <c r="DE51" s="334"/>
      <c r="DF51" s="327"/>
      <c r="DG51" s="327"/>
      <c r="DH51" s="327"/>
      <c r="DI51" s="327"/>
      <c r="DJ51" s="327"/>
      <c r="DK51" s="327"/>
      <c r="DL51" s="327"/>
      <c r="DM51" s="327"/>
    </row>
    <row r="52" spans="1:123" ht="26.1" customHeight="1">
      <c r="A52" s="314"/>
      <c r="B52" s="329"/>
      <c r="C52" s="330"/>
      <c r="D52" s="699"/>
      <c r="E52" s="699"/>
      <c r="F52" s="699"/>
      <c r="G52" s="699"/>
      <c r="H52" s="699"/>
      <c r="I52" s="330"/>
      <c r="J52" s="700"/>
      <c r="K52" s="701"/>
      <c r="L52" s="702"/>
      <c r="M52" s="364"/>
      <c r="N52" s="693">
        <f t="shared" si="4"/>
        <v>0</v>
      </c>
      <c r="O52" s="693"/>
      <c r="P52" s="694"/>
      <c r="Q52" s="695"/>
      <c r="R52" s="695"/>
      <c r="S52" s="695"/>
      <c r="T52" s="695"/>
      <c r="U52" s="695"/>
      <c r="V52" s="316"/>
      <c r="W52" s="316"/>
      <c r="X52" s="316"/>
      <c r="AH52" s="339"/>
      <c r="AI52" s="318"/>
      <c r="AJ52" s="318"/>
      <c r="AK52" s="318"/>
      <c r="AL52" s="318"/>
      <c r="AM52" s="318"/>
      <c r="AN52" s="318"/>
      <c r="AO52" s="318"/>
      <c r="AP52" s="318"/>
      <c r="BP52" s="318"/>
      <c r="BQ52" s="318"/>
      <c r="BR52" s="318"/>
      <c r="BS52" s="318"/>
      <c r="BT52" s="318"/>
      <c r="BU52" s="318"/>
      <c r="BV52" s="318"/>
      <c r="BW52" s="318"/>
    </row>
    <row r="53" spans="1:123" ht="26.1" customHeight="1">
      <c r="A53" s="314"/>
      <c r="B53" s="329"/>
      <c r="C53" s="330"/>
      <c r="D53" s="699"/>
      <c r="E53" s="699"/>
      <c r="F53" s="699"/>
      <c r="G53" s="699"/>
      <c r="H53" s="699"/>
      <c r="I53" s="330"/>
      <c r="J53" s="700"/>
      <c r="K53" s="701"/>
      <c r="L53" s="702"/>
      <c r="M53" s="364"/>
      <c r="N53" s="693">
        <f t="shared" si="4"/>
        <v>0</v>
      </c>
      <c r="O53" s="693"/>
      <c r="P53" s="694"/>
      <c r="Q53" s="695"/>
      <c r="R53" s="695"/>
      <c r="S53" s="695"/>
      <c r="T53" s="695"/>
      <c r="U53" s="695"/>
      <c r="V53" s="316"/>
      <c r="W53" s="316"/>
      <c r="X53" s="316"/>
      <c r="AH53" s="339"/>
      <c r="AI53" s="339"/>
      <c r="AJ53" s="339"/>
      <c r="AK53" s="339"/>
      <c r="AL53" s="339"/>
      <c r="AM53" s="339"/>
      <c r="AN53" s="339"/>
      <c r="AO53" s="339"/>
      <c r="AP53" s="339"/>
      <c r="AQ53" s="339"/>
      <c r="AR53" s="339"/>
      <c r="AS53" s="339"/>
      <c r="AT53" s="339"/>
      <c r="AU53" s="339"/>
      <c r="AV53" s="339"/>
      <c r="AW53" s="339"/>
      <c r="AX53" s="341"/>
      <c r="AY53" s="341"/>
      <c r="AZ53" s="341"/>
      <c r="BA53" s="341"/>
      <c r="BB53" s="341"/>
      <c r="BC53" s="341"/>
      <c r="BD53" s="341"/>
      <c r="BE53" s="341"/>
      <c r="BF53" s="341"/>
      <c r="BG53" s="341"/>
      <c r="BH53" s="341"/>
      <c r="BI53" s="341"/>
      <c r="BJ53" s="341"/>
      <c r="BK53" s="341"/>
      <c r="BL53" s="341"/>
      <c r="BM53" s="341"/>
      <c r="BN53" s="341"/>
      <c r="BO53" s="341"/>
      <c r="BQ53" s="339"/>
      <c r="BR53" s="339"/>
      <c r="BS53" s="339"/>
      <c r="BT53" s="339"/>
      <c r="BU53" s="339"/>
      <c r="BV53" s="339"/>
      <c r="BW53" s="339"/>
      <c r="BX53" s="339"/>
      <c r="BY53" s="339"/>
      <c r="BZ53" s="339"/>
      <c r="CA53" s="339"/>
      <c r="CB53" s="339"/>
      <c r="CC53" s="339"/>
      <c r="CD53" s="339"/>
      <c r="CE53" s="339"/>
      <c r="CF53" s="339"/>
      <c r="CG53" s="341"/>
      <c r="CH53" s="341"/>
      <c r="CI53" s="341"/>
      <c r="CJ53" s="341"/>
      <c r="CK53" s="341"/>
      <c r="CL53" s="341"/>
      <c r="CM53" s="341"/>
      <c r="CN53" s="341"/>
      <c r="CO53" s="341"/>
      <c r="CP53" s="341"/>
      <c r="CQ53" s="341"/>
      <c r="CR53" s="341"/>
      <c r="CS53" s="341"/>
      <c r="CT53" s="341"/>
      <c r="CU53" s="341"/>
      <c r="CV53" s="341"/>
      <c r="CW53" s="341"/>
    </row>
    <row r="54" spans="1:123" ht="26.1" customHeight="1">
      <c r="A54" s="314"/>
      <c r="B54" s="329"/>
      <c r="C54" s="330"/>
      <c r="D54" s="699"/>
      <c r="E54" s="699"/>
      <c r="F54" s="699"/>
      <c r="G54" s="699"/>
      <c r="H54" s="699"/>
      <c r="I54" s="330"/>
      <c r="J54" s="700"/>
      <c r="K54" s="701"/>
      <c r="L54" s="702"/>
      <c r="M54" s="364"/>
      <c r="N54" s="693">
        <f t="shared" si="4"/>
        <v>0</v>
      </c>
      <c r="O54" s="693"/>
      <c r="P54" s="694"/>
      <c r="Q54" s="695"/>
      <c r="R54" s="695"/>
      <c r="S54" s="695"/>
      <c r="T54" s="695"/>
      <c r="U54" s="695"/>
      <c r="V54" s="316"/>
      <c r="W54" s="316"/>
      <c r="X54" s="316"/>
      <c r="AH54" s="339"/>
      <c r="AI54" s="339"/>
      <c r="AJ54" s="339"/>
      <c r="AK54" s="339"/>
      <c r="AL54" s="339"/>
      <c r="AM54" s="339"/>
      <c r="AN54" s="339"/>
      <c r="AO54" s="339"/>
      <c r="AP54" s="339"/>
      <c r="AQ54" s="339"/>
      <c r="AR54" s="339"/>
      <c r="AS54" s="339"/>
      <c r="AT54" s="339"/>
      <c r="AU54" s="339"/>
      <c r="AV54" s="339"/>
      <c r="AW54" s="339"/>
      <c r="AX54" s="341"/>
      <c r="AY54" s="341"/>
      <c r="AZ54" s="341"/>
      <c r="BA54" s="341"/>
      <c r="BB54" s="341"/>
      <c r="BC54" s="341"/>
      <c r="BD54" s="341"/>
      <c r="BE54" s="341"/>
      <c r="BF54" s="341"/>
      <c r="BG54" s="341"/>
      <c r="BH54" s="341"/>
      <c r="BI54" s="341"/>
      <c r="BJ54" s="341"/>
      <c r="BK54" s="341"/>
      <c r="BL54" s="341"/>
      <c r="BM54" s="341"/>
      <c r="BN54" s="341"/>
      <c r="BO54" s="341"/>
      <c r="BQ54" s="339"/>
      <c r="BR54" s="339"/>
      <c r="BS54" s="339"/>
      <c r="BT54" s="339"/>
      <c r="BU54" s="339"/>
      <c r="BV54" s="339"/>
      <c r="BW54" s="339"/>
      <c r="BX54" s="339"/>
      <c r="BY54" s="339"/>
      <c r="BZ54" s="339"/>
      <c r="CA54" s="339"/>
      <c r="CB54" s="339"/>
      <c r="CC54" s="339"/>
      <c r="CD54" s="339"/>
      <c r="CE54" s="339"/>
      <c r="CF54" s="339"/>
      <c r="CG54" s="341"/>
      <c r="CH54" s="341"/>
      <c r="CI54" s="341"/>
      <c r="CJ54" s="341"/>
      <c r="CK54" s="341"/>
      <c r="CL54" s="341"/>
      <c r="CM54" s="341"/>
      <c r="CN54" s="341"/>
      <c r="CO54" s="341"/>
      <c r="CP54" s="341"/>
      <c r="CQ54" s="341"/>
      <c r="CR54" s="341"/>
      <c r="CS54" s="341"/>
      <c r="CT54" s="341"/>
      <c r="CU54" s="341"/>
      <c r="CV54" s="341"/>
      <c r="CW54" s="341"/>
    </row>
    <row r="55" spans="1:123" ht="26.1" customHeight="1">
      <c r="A55" s="314"/>
      <c r="B55" s="329"/>
      <c r="C55" s="330"/>
      <c r="D55" s="699"/>
      <c r="E55" s="699"/>
      <c r="F55" s="699"/>
      <c r="G55" s="699"/>
      <c r="H55" s="699"/>
      <c r="I55" s="330"/>
      <c r="J55" s="700"/>
      <c r="K55" s="701"/>
      <c r="L55" s="702"/>
      <c r="M55" s="364"/>
      <c r="N55" s="693">
        <f t="shared" si="4"/>
        <v>0</v>
      </c>
      <c r="O55" s="693"/>
      <c r="P55" s="694"/>
      <c r="Q55" s="695"/>
      <c r="R55" s="695"/>
      <c r="S55" s="695"/>
      <c r="T55" s="695"/>
      <c r="U55" s="695"/>
      <c r="V55" s="316"/>
      <c r="W55" s="316"/>
      <c r="X55" s="316"/>
      <c r="AH55" s="339"/>
      <c r="AI55" s="339"/>
      <c r="AJ55" s="339"/>
      <c r="AK55" s="339"/>
      <c r="AL55" s="339"/>
      <c r="AM55" s="339"/>
      <c r="AN55" s="339"/>
      <c r="AO55" s="339"/>
      <c r="AP55" s="339"/>
      <c r="AQ55" s="339"/>
      <c r="AR55" s="339"/>
      <c r="AS55" s="339"/>
      <c r="AT55" s="339"/>
      <c r="AU55" s="339"/>
      <c r="AV55" s="339"/>
      <c r="AW55" s="339"/>
      <c r="AX55" s="341"/>
      <c r="AY55" s="341"/>
      <c r="AZ55" s="341"/>
      <c r="BA55" s="341"/>
      <c r="BB55" s="341"/>
      <c r="BC55" s="341"/>
      <c r="BD55" s="341"/>
      <c r="BE55" s="341"/>
      <c r="BF55" s="341"/>
      <c r="BG55" s="341"/>
      <c r="BH55" s="341"/>
      <c r="BI55" s="341"/>
      <c r="BJ55" s="341"/>
      <c r="BK55" s="341"/>
      <c r="BL55" s="341"/>
      <c r="BM55" s="341"/>
      <c r="BN55" s="341"/>
      <c r="BO55" s="341"/>
      <c r="BY55" s="318"/>
      <c r="BZ55" s="318"/>
      <c r="CA55" s="318"/>
      <c r="CB55" s="318"/>
      <c r="CC55" s="318"/>
      <c r="CI55" s="341"/>
      <c r="CJ55" s="341"/>
      <c r="CK55" s="341"/>
      <c r="CL55" s="341"/>
      <c r="CM55" s="341"/>
      <c r="CN55" s="341"/>
      <c r="CO55" s="341"/>
      <c r="CP55" s="341"/>
      <c r="CQ55" s="341"/>
      <c r="CR55" s="341"/>
      <c r="CS55" s="341"/>
      <c r="CT55" s="341"/>
      <c r="CU55" s="341"/>
      <c r="CV55" s="341"/>
      <c r="CW55" s="341"/>
    </row>
    <row r="56" spans="1:123" ht="26.1" customHeight="1">
      <c r="A56" s="314"/>
      <c r="B56" s="329"/>
      <c r="C56" s="330"/>
      <c r="D56" s="699"/>
      <c r="E56" s="699"/>
      <c r="F56" s="699"/>
      <c r="G56" s="699"/>
      <c r="H56" s="699"/>
      <c r="I56" s="330"/>
      <c r="J56" s="700"/>
      <c r="K56" s="701"/>
      <c r="L56" s="702"/>
      <c r="M56" s="364"/>
      <c r="N56" s="693">
        <f t="shared" si="4"/>
        <v>0</v>
      </c>
      <c r="O56" s="693"/>
      <c r="P56" s="694"/>
      <c r="Q56" s="695"/>
      <c r="R56" s="695"/>
      <c r="S56" s="695"/>
      <c r="T56" s="695"/>
      <c r="U56" s="695"/>
      <c r="V56" s="316"/>
      <c r="W56" s="316"/>
      <c r="X56" s="316"/>
      <c r="AH56" s="339"/>
      <c r="AI56" s="339"/>
      <c r="AJ56" s="339"/>
      <c r="AK56" s="339"/>
      <c r="AL56" s="339"/>
      <c r="AM56" s="339"/>
      <c r="AN56" s="339"/>
      <c r="AO56" s="339"/>
      <c r="AP56" s="339"/>
      <c r="AQ56" s="339"/>
      <c r="AR56" s="339"/>
      <c r="AS56" s="339"/>
      <c r="AT56" s="339"/>
      <c r="AU56" s="339"/>
      <c r="AV56" s="339"/>
      <c r="AW56" s="339"/>
      <c r="AX56" s="341"/>
      <c r="AY56" s="341"/>
      <c r="AZ56" s="341"/>
      <c r="BA56" s="341"/>
      <c r="BB56" s="341"/>
      <c r="BC56" s="341"/>
      <c r="BD56" s="341"/>
      <c r="BE56" s="341"/>
      <c r="BF56" s="341"/>
      <c r="BG56" s="341"/>
      <c r="BH56" s="341"/>
      <c r="BI56" s="341"/>
      <c r="BJ56" s="341"/>
      <c r="BK56" s="341"/>
      <c r="BL56" s="341"/>
      <c r="BM56" s="341"/>
      <c r="BN56" s="341"/>
      <c r="BO56" s="341"/>
      <c r="BQ56" s="342"/>
      <c r="BR56" s="342"/>
      <c r="BS56" s="342"/>
      <c r="BT56" s="342"/>
      <c r="BU56" s="342"/>
      <c r="BV56" s="342"/>
      <c r="BW56" s="342"/>
      <c r="BX56" s="342"/>
      <c r="BY56" s="342"/>
      <c r="BZ56" s="342"/>
      <c r="CA56" s="342"/>
      <c r="CB56" s="342"/>
      <c r="CC56" s="342"/>
      <c r="CD56" s="342"/>
      <c r="CE56" s="342"/>
      <c r="CF56" s="342"/>
      <c r="CG56" s="342"/>
      <c r="CH56" s="342"/>
      <c r="CI56" s="341"/>
      <c r="CJ56" s="341"/>
      <c r="CK56" s="341"/>
      <c r="CL56" s="341"/>
      <c r="CM56" s="341"/>
      <c r="CN56" s="341"/>
      <c r="CO56" s="341"/>
      <c r="CP56" s="341"/>
      <c r="CQ56" s="341"/>
      <c r="CR56" s="341"/>
      <c r="CS56" s="341"/>
      <c r="CT56" s="341"/>
      <c r="CU56" s="341"/>
      <c r="CV56" s="341"/>
      <c r="CW56" s="341"/>
      <c r="CX56" s="341"/>
      <c r="CY56" s="341"/>
    </row>
    <row r="57" spans="1:123" ht="26.1" customHeight="1">
      <c r="A57" s="314"/>
      <c r="B57" s="329"/>
      <c r="C57" s="330"/>
      <c r="D57" s="699"/>
      <c r="E57" s="699"/>
      <c r="F57" s="699"/>
      <c r="G57" s="699"/>
      <c r="H57" s="699"/>
      <c r="I57" s="330"/>
      <c r="J57" s="700"/>
      <c r="K57" s="701"/>
      <c r="L57" s="702"/>
      <c r="M57" s="364"/>
      <c r="N57" s="693">
        <f t="shared" si="4"/>
        <v>0</v>
      </c>
      <c r="O57" s="693"/>
      <c r="P57" s="694"/>
      <c r="Q57" s="695"/>
      <c r="R57" s="695"/>
      <c r="S57" s="695"/>
      <c r="T57" s="695"/>
      <c r="U57" s="695"/>
      <c r="V57" s="316"/>
      <c r="W57" s="316"/>
      <c r="X57" s="316"/>
      <c r="AH57" s="339"/>
      <c r="AI57" s="339"/>
      <c r="AJ57" s="339"/>
      <c r="AK57" s="339"/>
      <c r="AL57" s="339"/>
      <c r="AM57" s="339"/>
      <c r="AN57" s="339"/>
      <c r="AO57" s="339"/>
      <c r="AP57" s="339"/>
      <c r="AQ57" s="339"/>
      <c r="AR57" s="339"/>
      <c r="AS57" s="339"/>
      <c r="AT57" s="339"/>
      <c r="AU57" s="339"/>
      <c r="AV57" s="339"/>
      <c r="AW57" s="339"/>
      <c r="AX57" s="341"/>
      <c r="AY57" s="341"/>
      <c r="AZ57" s="341"/>
      <c r="BA57" s="341"/>
      <c r="BB57" s="341"/>
      <c r="BC57" s="341"/>
      <c r="BD57" s="341"/>
      <c r="BE57" s="341"/>
      <c r="BF57" s="341"/>
      <c r="BG57" s="341"/>
      <c r="BH57" s="341"/>
      <c r="BI57" s="341"/>
      <c r="BJ57" s="341"/>
      <c r="BK57" s="341"/>
      <c r="BL57" s="341"/>
      <c r="BM57" s="341"/>
      <c r="BN57" s="341"/>
      <c r="BO57" s="341"/>
      <c r="BQ57" s="339"/>
      <c r="BR57" s="339"/>
      <c r="BS57" s="339"/>
      <c r="BT57" s="339"/>
      <c r="BU57" s="339"/>
      <c r="BV57" s="339"/>
      <c r="BW57" s="339"/>
      <c r="BX57" s="339"/>
      <c r="BY57" s="339"/>
      <c r="BZ57" s="339"/>
      <c r="CA57" s="339"/>
      <c r="CB57" s="339"/>
      <c r="CC57" s="339"/>
      <c r="CD57" s="339"/>
      <c r="CE57" s="339"/>
      <c r="CF57" s="339"/>
      <c r="CG57" s="341"/>
      <c r="CH57" s="341"/>
      <c r="CI57" s="341"/>
      <c r="CJ57" s="341"/>
      <c r="CK57" s="341"/>
      <c r="CL57" s="341"/>
      <c r="CM57" s="341"/>
      <c r="CN57" s="341"/>
      <c r="CO57" s="341"/>
      <c r="CP57" s="341"/>
      <c r="CQ57" s="341"/>
      <c r="CR57" s="341"/>
      <c r="CS57" s="341"/>
      <c r="CT57" s="341"/>
      <c r="CU57" s="341"/>
      <c r="CV57" s="341"/>
      <c r="CW57" s="341"/>
      <c r="CX57" s="341"/>
      <c r="CY57" s="341"/>
    </row>
    <row r="58" spans="1:123" ht="26.1" customHeight="1">
      <c r="A58" s="314"/>
      <c r="B58" s="329"/>
      <c r="C58" s="330"/>
      <c r="D58" s="699"/>
      <c r="E58" s="699"/>
      <c r="F58" s="699"/>
      <c r="G58" s="699"/>
      <c r="H58" s="699"/>
      <c r="I58" s="330"/>
      <c r="J58" s="700"/>
      <c r="K58" s="701"/>
      <c r="L58" s="702"/>
      <c r="M58" s="364"/>
      <c r="N58" s="693">
        <f t="shared" si="4"/>
        <v>0</v>
      </c>
      <c r="O58" s="693"/>
      <c r="P58" s="694"/>
      <c r="Q58" s="695"/>
      <c r="R58" s="695"/>
      <c r="S58" s="695"/>
      <c r="T58" s="695"/>
      <c r="U58" s="695"/>
      <c r="V58" s="316"/>
      <c r="W58" s="316"/>
      <c r="X58" s="316"/>
      <c r="AH58" s="339"/>
      <c r="AI58" s="339"/>
      <c r="AJ58" s="339"/>
      <c r="AK58" s="339"/>
      <c r="AL58" s="339"/>
      <c r="AM58" s="339"/>
      <c r="AN58" s="339"/>
      <c r="AO58" s="339"/>
      <c r="AP58" s="339"/>
      <c r="AQ58" s="339"/>
      <c r="AR58" s="339"/>
      <c r="AS58" s="339"/>
      <c r="AT58" s="339"/>
      <c r="AU58" s="339"/>
      <c r="AV58" s="339"/>
      <c r="AW58" s="339"/>
      <c r="AX58" s="341"/>
      <c r="AY58" s="341"/>
      <c r="AZ58" s="341"/>
      <c r="BA58" s="341"/>
      <c r="BB58" s="341"/>
      <c r="BC58" s="341"/>
      <c r="BD58" s="341"/>
      <c r="BE58" s="341"/>
      <c r="BF58" s="341"/>
      <c r="BG58" s="341"/>
      <c r="BH58" s="341"/>
      <c r="BI58" s="341"/>
      <c r="BJ58" s="341"/>
      <c r="BK58" s="341"/>
      <c r="BL58" s="341"/>
      <c r="BM58" s="341"/>
      <c r="BN58" s="341"/>
      <c r="BO58" s="341"/>
      <c r="BQ58" s="339"/>
      <c r="BR58" s="339"/>
      <c r="BS58" s="339"/>
      <c r="BT58" s="339"/>
      <c r="BU58" s="339"/>
      <c r="BV58" s="339"/>
      <c r="BW58" s="339"/>
      <c r="BX58" s="339"/>
      <c r="BY58" s="339"/>
      <c r="BZ58" s="339"/>
      <c r="CA58" s="339"/>
      <c r="CB58" s="339"/>
      <c r="CC58" s="339"/>
      <c r="CD58" s="339"/>
      <c r="CE58" s="339"/>
      <c r="CF58" s="339"/>
      <c r="CG58" s="341"/>
      <c r="CH58" s="341"/>
      <c r="CI58" s="341"/>
      <c r="CJ58" s="341"/>
      <c r="CK58" s="341"/>
      <c r="CL58" s="341"/>
      <c r="CM58" s="341"/>
      <c r="CN58" s="341"/>
      <c r="CO58" s="341"/>
      <c r="CP58" s="341"/>
      <c r="CQ58" s="341"/>
      <c r="CR58" s="341"/>
      <c r="CS58" s="341"/>
      <c r="CT58" s="341"/>
      <c r="CU58" s="341"/>
      <c r="CV58" s="341"/>
      <c r="CW58" s="341"/>
      <c r="CX58" s="341"/>
      <c r="CY58" s="341"/>
    </row>
    <row r="59" spans="1:123" ht="26.1" customHeight="1">
      <c r="A59" s="314"/>
      <c r="B59" s="329"/>
      <c r="C59" s="330"/>
      <c r="D59" s="699"/>
      <c r="E59" s="699"/>
      <c r="F59" s="699"/>
      <c r="G59" s="699"/>
      <c r="H59" s="699"/>
      <c r="I59" s="330"/>
      <c r="J59" s="700"/>
      <c r="K59" s="701"/>
      <c r="L59" s="702"/>
      <c r="M59" s="364"/>
      <c r="N59" s="693">
        <f t="shared" si="4"/>
        <v>0</v>
      </c>
      <c r="O59" s="693"/>
      <c r="P59" s="694"/>
      <c r="Q59" s="695"/>
      <c r="R59" s="695"/>
      <c r="S59" s="695"/>
      <c r="T59" s="695"/>
      <c r="U59" s="695"/>
      <c r="V59" s="316"/>
      <c r="W59" s="316"/>
      <c r="X59" s="316"/>
      <c r="CX59" s="341"/>
      <c r="CY59" s="341"/>
    </row>
    <row r="60" spans="1:123" ht="26.1" customHeight="1">
      <c r="A60" s="343"/>
      <c r="B60" s="329"/>
      <c r="C60" s="330"/>
      <c r="D60" s="699"/>
      <c r="E60" s="699"/>
      <c r="F60" s="699"/>
      <c r="G60" s="699"/>
      <c r="H60" s="699"/>
      <c r="I60" s="330"/>
      <c r="J60" s="700"/>
      <c r="K60" s="701"/>
      <c r="L60" s="702"/>
      <c r="M60" s="364"/>
      <c r="N60" s="693">
        <f t="shared" si="4"/>
        <v>0</v>
      </c>
      <c r="O60" s="693"/>
      <c r="P60" s="694"/>
      <c r="Q60" s="695"/>
      <c r="R60" s="695"/>
      <c r="S60" s="695"/>
      <c r="T60" s="695"/>
      <c r="U60" s="695"/>
      <c r="V60" s="316"/>
      <c r="W60" s="316"/>
      <c r="X60" s="316"/>
      <c r="AC60" s="340"/>
      <c r="AD60" s="340"/>
      <c r="AE60" s="340"/>
      <c r="AF60" s="340"/>
      <c r="AG60" s="340"/>
      <c r="AH60" s="340"/>
      <c r="AI60" s="340"/>
      <c r="AJ60" s="340"/>
      <c r="AK60" s="340"/>
      <c r="AL60" s="340"/>
      <c r="AM60" s="340"/>
      <c r="AN60" s="340"/>
      <c r="AO60" s="340"/>
      <c r="AP60" s="340"/>
      <c r="AQ60" s="340"/>
      <c r="AR60" s="339"/>
      <c r="AS60" s="339"/>
      <c r="AT60" s="339"/>
      <c r="AU60" s="339"/>
      <c r="AV60" s="339"/>
      <c r="AW60" s="339"/>
      <c r="AX60" s="339"/>
      <c r="AY60" s="339"/>
      <c r="AZ60" s="339"/>
      <c r="BA60" s="339"/>
      <c r="BB60" s="339"/>
      <c r="BC60" s="339"/>
      <c r="BD60" s="339"/>
      <c r="BE60" s="339"/>
      <c r="BF60" s="339"/>
      <c r="BG60" s="339"/>
      <c r="BH60" s="339"/>
      <c r="BI60" s="339"/>
      <c r="BJ60" s="339"/>
      <c r="BK60" s="339"/>
      <c r="BL60" s="339"/>
      <c r="BM60" s="339"/>
      <c r="BN60" s="339"/>
      <c r="BO60" s="339"/>
      <c r="BP60" s="339"/>
      <c r="BQ60" s="339"/>
      <c r="BR60" s="339"/>
      <c r="BS60" s="339"/>
      <c r="BT60" s="339"/>
      <c r="BU60" s="339"/>
      <c r="BV60" s="339"/>
      <c r="BW60" s="339"/>
      <c r="BX60" s="318"/>
      <c r="BY60" s="318"/>
      <c r="BZ60" s="318"/>
      <c r="CA60" s="318"/>
      <c r="CB60" s="318"/>
      <c r="CC60" s="318"/>
      <c r="CD60" s="318"/>
      <c r="CE60" s="318"/>
      <c r="CF60" s="318"/>
      <c r="CG60" s="318"/>
      <c r="CH60" s="318"/>
      <c r="CI60" s="318"/>
      <c r="CJ60" s="318"/>
      <c r="CK60" s="318"/>
      <c r="CL60" s="318"/>
      <c r="CM60" s="318"/>
      <c r="CN60" s="318"/>
      <c r="CO60" s="318"/>
      <c r="CP60" s="318"/>
      <c r="CQ60" s="318"/>
      <c r="CR60" s="318"/>
      <c r="CS60" s="318"/>
      <c r="CT60" s="318"/>
      <c r="CU60" s="318"/>
      <c r="CV60" s="318"/>
      <c r="CW60" s="318"/>
      <c r="CX60" s="318"/>
      <c r="CY60" s="318"/>
      <c r="CZ60" s="318"/>
      <c r="DA60" s="318"/>
      <c r="DB60" s="318"/>
      <c r="DC60" s="318"/>
      <c r="DD60" s="318"/>
      <c r="DE60" s="318"/>
      <c r="DF60" s="318"/>
      <c r="DG60" s="318"/>
      <c r="DH60" s="318"/>
      <c r="DI60" s="318"/>
      <c r="DJ60" s="318"/>
      <c r="DK60" s="318"/>
      <c r="DL60" s="318"/>
      <c r="DM60" s="318"/>
      <c r="DN60" s="318"/>
      <c r="DO60" s="318"/>
      <c r="DP60" s="318"/>
      <c r="DQ60" s="318"/>
      <c r="DR60" s="318"/>
      <c r="DS60" s="318"/>
    </row>
    <row r="61" spans="1:123" ht="26.1" customHeight="1">
      <c r="A61" s="314"/>
      <c r="B61" s="329"/>
      <c r="C61" s="330"/>
      <c r="D61" s="699"/>
      <c r="E61" s="699"/>
      <c r="F61" s="699"/>
      <c r="G61" s="699"/>
      <c r="H61" s="699"/>
      <c r="I61" s="330"/>
      <c r="J61" s="700"/>
      <c r="K61" s="701"/>
      <c r="L61" s="702"/>
      <c r="M61" s="364"/>
      <c r="N61" s="693">
        <f t="shared" si="4"/>
        <v>0</v>
      </c>
      <c r="O61" s="693"/>
      <c r="P61" s="694"/>
      <c r="Q61" s="695"/>
      <c r="R61" s="695"/>
      <c r="S61" s="695"/>
      <c r="T61" s="695"/>
      <c r="U61" s="695"/>
      <c r="V61" s="347"/>
      <c r="W61" s="348"/>
      <c r="X61" s="316"/>
      <c r="AD61" s="332"/>
      <c r="AE61" s="332"/>
      <c r="AF61" s="349"/>
      <c r="AV61" s="332"/>
      <c r="AW61" s="332"/>
      <c r="AX61" s="349"/>
      <c r="CA61" s="318"/>
      <c r="CB61" s="318"/>
      <c r="CC61" s="318"/>
      <c r="CD61" s="318"/>
      <c r="CE61" s="318"/>
      <c r="CF61" s="318"/>
      <c r="CG61" s="318"/>
      <c r="CH61" s="318"/>
      <c r="CI61" s="318"/>
      <c r="CJ61" s="318"/>
      <c r="CK61" s="318"/>
      <c r="CL61" s="318"/>
      <c r="CM61" s="318"/>
      <c r="CN61" s="318"/>
      <c r="CO61" s="318"/>
      <c r="CP61" s="318"/>
      <c r="CQ61" s="318"/>
      <c r="CR61" s="318"/>
      <c r="CS61" s="318"/>
      <c r="CT61" s="318"/>
      <c r="CU61" s="318"/>
      <c r="CV61" s="318"/>
      <c r="CW61" s="318"/>
      <c r="CX61" s="318"/>
      <c r="CY61" s="318"/>
      <c r="CZ61" s="318"/>
      <c r="DA61" s="318"/>
      <c r="DB61" s="318"/>
      <c r="DC61" s="318"/>
      <c r="DD61" s="318"/>
      <c r="DE61" s="318"/>
      <c r="DF61" s="318"/>
      <c r="DG61" s="318"/>
      <c r="DH61" s="318"/>
      <c r="DI61" s="318"/>
      <c r="DJ61" s="318"/>
      <c r="DK61" s="318"/>
      <c r="DL61" s="350"/>
      <c r="DM61" s="350"/>
      <c r="DN61" s="350"/>
      <c r="DO61" s="350"/>
      <c r="DP61" s="350"/>
      <c r="DQ61" s="318"/>
      <c r="DR61" s="318"/>
      <c r="DS61" s="318"/>
    </row>
    <row r="62" spans="1:123" ht="26.1" customHeight="1">
      <c r="A62" s="314"/>
      <c r="B62" s="329"/>
      <c r="C62" s="330"/>
      <c r="D62" s="699"/>
      <c r="E62" s="699"/>
      <c r="F62" s="699"/>
      <c r="G62" s="699"/>
      <c r="H62" s="699"/>
      <c r="I62" s="330"/>
      <c r="J62" s="700"/>
      <c r="K62" s="701"/>
      <c r="L62" s="702"/>
      <c r="M62" s="364"/>
      <c r="N62" s="693">
        <f t="shared" si="4"/>
        <v>0</v>
      </c>
      <c r="O62" s="693"/>
      <c r="P62" s="694"/>
      <c r="Q62" s="695"/>
      <c r="R62" s="695"/>
      <c r="S62" s="695"/>
      <c r="T62" s="695"/>
      <c r="U62" s="695"/>
      <c r="V62" s="351"/>
      <c r="W62" s="351"/>
      <c r="X62" s="351"/>
      <c r="AD62" s="332"/>
      <c r="AE62" s="332"/>
      <c r="AV62" s="332"/>
      <c r="AW62" s="332"/>
      <c r="CA62" s="318"/>
      <c r="CB62" s="318"/>
      <c r="CC62" s="318"/>
      <c r="CD62" s="318"/>
      <c r="CE62" s="318"/>
      <c r="CF62" s="318"/>
      <c r="CG62" s="318"/>
      <c r="CH62" s="318"/>
      <c r="CI62" s="318"/>
      <c r="CJ62" s="318"/>
      <c r="CK62" s="318"/>
      <c r="CL62" s="318"/>
      <c r="CM62" s="318"/>
      <c r="CN62" s="318"/>
      <c r="CO62" s="318"/>
      <c r="CP62" s="318"/>
      <c r="CQ62" s="318"/>
      <c r="CR62" s="318"/>
      <c r="CS62" s="318"/>
      <c r="CT62" s="318"/>
      <c r="CU62" s="318"/>
      <c r="CV62" s="318"/>
      <c r="CW62" s="318"/>
      <c r="CX62" s="318"/>
      <c r="CY62" s="318"/>
      <c r="CZ62" s="318"/>
      <c r="DA62" s="318"/>
      <c r="DB62" s="318"/>
      <c r="DC62" s="318"/>
      <c r="DD62" s="318"/>
      <c r="DE62" s="318"/>
      <c r="DF62" s="318"/>
      <c r="DG62" s="318"/>
      <c r="DH62" s="318"/>
      <c r="DI62" s="318"/>
      <c r="DJ62" s="318"/>
      <c r="DK62" s="318"/>
      <c r="DL62" s="318"/>
      <c r="DM62" s="318"/>
      <c r="DN62" s="318"/>
      <c r="DO62" s="318"/>
      <c r="DP62" s="318"/>
      <c r="DQ62" s="318"/>
      <c r="DR62" s="318"/>
      <c r="DS62" s="318"/>
    </row>
    <row r="63" spans="1:123" ht="26.1" customHeight="1">
      <c r="A63" s="314"/>
      <c r="B63" s="329"/>
      <c r="C63" s="330"/>
      <c r="D63" s="699"/>
      <c r="E63" s="699"/>
      <c r="F63" s="699"/>
      <c r="G63" s="699"/>
      <c r="H63" s="699"/>
      <c r="I63" s="330"/>
      <c r="J63" s="700"/>
      <c r="K63" s="701"/>
      <c r="L63" s="702"/>
      <c r="M63" s="364"/>
      <c r="N63" s="693">
        <f t="shared" si="4"/>
        <v>0</v>
      </c>
      <c r="O63" s="693"/>
      <c r="P63" s="694"/>
      <c r="Q63" s="695"/>
      <c r="R63" s="695"/>
      <c r="S63" s="695"/>
      <c r="T63" s="695"/>
      <c r="U63" s="695"/>
      <c r="V63" s="316"/>
      <c r="W63" s="316"/>
      <c r="X63" s="316"/>
      <c r="AD63" s="332"/>
      <c r="AE63" s="332"/>
      <c r="AV63" s="332"/>
      <c r="AW63" s="332"/>
      <c r="BV63" s="340"/>
      <c r="BW63" s="340"/>
      <c r="BX63" s="340"/>
      <c r="BY63" s="340"/>
      <c r="BZ63" s="340"/>
    </row>
    <row r="64" spans="1:123" ht="26.1" customHeight="1">
      <c r="A64" s="314"/>
      <c r="B64" s="329"/>
      <c r="C64" s="330"/>
      <c r="D64" s="699"/>
      <c r="E64" s="699"/>
      <c r="F64" s="699"/>
      <c r="G64" s="699"/>
      <c r="H64" s="699"/>
      <c r="I64" s="330"/>
      <c r="J64" s="700"/>
      <c r="K64" s="701"/>
      <c r="L64" s="702"/>
      <c r="M64" s="364"/>
      <c r="N64" s="693">
        <f t="shared" si="4"/>
        <v>0</v>
      </c>
      <c r="O64" s="693"/>
      <c r="P64" s="694"/>
      <c r="Q64" s="695"/>
      <c r="R64" s="695"/>
      <c r="S64" s="695"/>
      <c r="T64" s="695"/>
      <c r="U64" s="695"/>
      <c r="V64" s="316"/>
      <c r="W64" s="316"/>
      <c r="X64" s="316"/>
      <c r="AD64" s="332"/>
      <c r="AE64" s="332"/>
      <c r="AV64" s="332"/>
      <c r="AW64" s="332"/>
      <c r="BV64" s="340"/>
      <c r="BW64" s="340"/>
      <c r="BX64" s="340"/>
      <c r="BY64" s="340"/>
      <c r="BZ64" s="340"/>
    </row>
    <row r="65" spans="1:123" ht="26.1" customHeight="1">
      <c r="A65" s="314"/>
      <c r="B65" s="329"/>
      <c r="C65" s="330"/>
      <c r="D65" s="699"/>
      <c r="E65" s="699"/>
      <c r="F65" s="699"/>
      <c r="G65" s="699"/>
      <c r="H65" s="699"/>
      <c r="I65" s="330"/>
      <c r="J65" s="700"/>
      <c r="K65" s="701"/>
      <c r="L65" s="702"/>
      <c r="M65" s="364"/>
      <c r="N65" s="693">
        <f t="shared" si="4"/>
        <v>0</v>
      </c>
      <c r="O65" s="693"/>
      <c r="P65" s="694"/>
      <c r="Q65" s="695"/>
      <c r="R65" s="695"/>
      <c r="S65" s="695"/>
      <c r="T65" s="695"/>
      <c r="U65" s="695"/>
      <c r="V65" s="316"/>
      <c r="W65" s="316"/>
      <c r="X65" s="316"/>
    </row>
    <row r="66" spans="1:123" s="340" customFormat="1" ht="26.1" customHeight="1">
      <c r="A66" s="314"/>
      <c r="B66" s="329"/>
      <c r="C66" s="330"/>
      <c r="D66" s="699"/>
      <c r="E66" s="699"/>
      <c r="F66" s="699"/>
      <c r="G66" s="699"/>
      <c r="H66" s="699"/>
      <c r="I66" s="330"/>
      <c r="J66" s="700"/>
      <c r="K66" s="701"/>
      <c r="L66" s="702"/>
      <c r="M66" s="364"/>
      <c r="N66" s="693">
        <f t="shared" si="4"/>
        <v>0</v>
      </c>
      <c r="O66" s="693"/>
      <c r="P66" s="694"/>
      <c r="Q66" s="695"/>
      <c r="R66" s="695"/>
      <c r="S66" s="695"/>
      <c r="T66" s="695"/>
      <c r="U66" s="695"/>
      <c r="V66" s="316"/>
      <c r="W66" s="316"/>
      <c r="X66" s="316"/>
      <c r="Y66" s="317"/>
      <c r="Z66" s="317"/>
      <c r="AA66" s="317"/>
      <c r="AB66" s="317"/>
      <c r="AC66" s="317"/>
      <c r="CX66" s="317"/>
    </row>
    <row r="67" spans="1:123" s="340" customFormat="1" ht="26.1" customHeight="1">
      <c r="A67" s="315"/>
      <c r="B67" s="329"/>
      <c r="C67" s="330"/>
      <c r="D67" s="699"/>
      <c r="E67" s="699"/>
      <c r="F67" s="699"/>
      <c r="G67" s="699"/>
      <c r="H67" s="699"/>
      <c r="I67" s="330"/>
      <c r="J67" s="700"/>
      <c r="K67" s="701"/>
      <c r="L67" s="702"/>
      <c r="M67" s="364"/>
      <c r="N67" s="693">
        <f t="shared" si="4"/>
        <v>0</v>
      </c>
      <c r="O67" s="693"/>
      <c r="P67" s="694"/>
      <c r="Q67" s="695"/>
      <c r="R67" s="695"/>
      <c r="S67" s="695"/>
      <c r="T67" s="695"/>
      <c r="U67" s="695"/>
      <c r="V67" s="316"/>
      <c r="W67" s="316"/>
      <c r="X67" s="316"/>
      <c r="Y67" s="317"/>
      <c r="Z67" s="317"/>
      <c r="AA67" s="317"/>
      <c r="AB67" s="318"/>
      <c r="AC67" s="318"/>
      <c r="AD67" s="339"/>
      <c r="AE67" s="339"/>
      <c r="AF67" s="339"/>
      <c r="AG67" s="339"/>
      <c r="AH67" s="339"/>
      <c r="AI67" s="339"/>
      <c r="AJ67" s="339"/>
      <c r="AK67" s="339"/>
      <c r="AL67" s="339"/>
      <c r="AM67" s="339"/>
      <c r="AN67" s="339"/>
      <c r="AO67" s="339"/>
      <c r="AP67" s="339"/>
      <c r="AQ67" s="339"/>
      <c r="AR67" s="339"/>
      <c r="AS67" s="339"/>
      <c r="AT67" s="339"/>
      <c r="AU67" s="339"/>
      <c r="AV67" s="339"/>
      <c r="AW67" s="339"/>
      <c r="AX67" s="339"/>
      <c r="AY67" s="339"/>
      <c r="AZ67" s="339"/>
      <c r="BA67" s="339"/>
      <c r="BB67" s="339"/>
      <c r="BC67" s="339"/>
      <c r="BD67" s="339"/>
      <c r="BE67" s="339"/>
      <c r="BF67" s="339"/>
      <c r="BG67" s="339"/>
      <c r="BH67" s="339"/>
      <c r="BI67" s="339"/>
      <c r="BJ67" s="339"/>
      <c r="BK67" s="339"/>
      <c r="BL67" s="339"/>
      <c r="BM67" s="339"/>
      <c r="BN67" s="339"/>
      <c r="BO67" s="339"/>
      <c r="BP67" s="339"/>
      <c r="BQ67" s="339"/>
      <c r="BR67" s="339"/>
      <c r="BS67" s="339"/>
      <c r="BT67" s="339"/>
      <c r="BU67" s="339"/>
      <c r="BV67" s="339"/>
      <c r="BW67" s="339"/>
      <c r="BX67" s="339"/>
      <c r="BY67" s="339"/>
      <c r="BZ67" s="339"/>
      <c r="CA67" s="339"/>
      <c r="CB67" s="339"/>
      <c r="CC67" s="339"/>
      <c r="CD67" s="339"/>
      <c r="CE67" s="339"/>
      <c r="CF67" s="339"/>
      <c r="CG67" s="339"/>
      <c r="CH67" s="339"/>
      <c r="CI67" s="339"/>
      <c r="CJ67" s="339"/>
      <c r="CK67" s="339"/>
      <c r="CL67" s="339"/>
      <c r="CM67" s="339"/>
      <c r="CN67" s="339"/>
      <c r="CO67" s="339"/>
      <c r="CP67" s="339"/>
      <c r="CQ67" s="339"/>
      <c r="CR67" s="339"/>
      <c r="CS67" s="339"/>
      <c r="CT67" s="339"/>
      <c r="CU67" s="339"/>
      <c r="CV67" s="339"/>
      <c r="CW67" s="339"/>
      <c r="CX67" s="339"/>
      <c r="CY67" s="339"/>
      <c r="CZ67" s="339"/>
      <c r="DA67" s="339"/>
      <c r="DB67" s="339"/>
      <c r="DC67" s="339"/>
      <c r="DD67" s="339"/>
      <c r="DE67" s="339"/>
      <c r="DF67" s="339"/>
      <c r="DG67" s="339"/>
      <c r="DH67" s="339"/>
      <c r="DI67" s="339"/>
      <c r="DJ67" s="339"/>
      <c r="DK67" s="339"/>
      <c r="DL67" s="339"/>
      <c r="DM67" s="339"/>
      <c r="DN67" s="339"/>
      <c r="DO67" s="339"/>
      <c r="DP67" s="339"/>
      <c r="DQ67" s="339"/>
      <c r="DR67" s="339"/>
      <c r="DS67" s="339"/>
    </row>
    <row r="68" spans="1:123" ht="26.1" customHeight="1">
      <c r="A68" s="324"/>
      <c r="B68" s="352"/>
      <c r="C68" s="353"/>
      <c r="D68" s="713" t="s">
        <v>281</v>
      </c>
      <c r="E68" s="713"/>
      <c r="F68" s="713"/>
      <c r="G68" s="714"/>
      <c r="H68" s="714"/>
      <c r="I68" s="353"/>
      <c r="J68" s="715"/>
      <c r="K68" s="715"/>
      <c r="L68" s="715"/>
      <c r="M68" s="337"/>
      <c r="N68" s="716">
        <f>SUBTOTAL(9,N61:O67)</f>
        <v>0</v>
      </c>
      <c r="O68" s="716"/>
      <c r="P68" s="694"/>
      <c r="Q68" s="695"/>
      <c r="R68" s="695"/>
      <c r="S68" s="695"/>
      <c r="T68" s="695"/>
      <c r="U68" s="695"/>
      <c r="V68" s="316"/>
      <c r="W68" s="316"/>
      <c r="X68" s="316"/>
      <c r="AB68" s="336"/>
      <c r="AC68" s="336"/>
      <c r="AD68" s="336"/>
      <c r="AE68" s="336"/>
      <c r="AF68" s="336"/>
      <c r="AG68" s="336"/>
      <c r="AH68" s="336"/>
      <c r="AI68" s="336"/>
      <c r="AJ68" s="354"/>
      <c r="AK68" s="354"/>
      <c r="AL68" s="354"/>
      <c r="AM68" s="354"/>
      <c r="AN68" s="354"/>
      <c r="AO68" s="354"/>
      <c r="AP68" s="354"/>
      <c r="AQ68" s="354"/>
      <c r="AR68" s="354"/>
      <c r="AS68" s="354"/>
      <c r="AT68" s="354"/>
      <c r="AU68" s="354"/>
      <c r="AV68" s="354"/>
      <c r="AW68" s="354"/>
      <c r="AX68" s="354"/>
      <c r="AY68" s="354"/>
      <c r="AZ68" s="354"/>
      <c r="BA68" s="354"/>
      <c r="BB68" s="354"/>
      <c r="BC68" s="354"/>
      <c r="BD68" s="354"/>
      <c r="BE68" s="354"/>
      <c r="BF68" s="354"/>
      <c r="BG68" s="354"/>
      <c r="BH68" s="354"/>
      <c r="BI68" s="354"/>
      <c r="BJ68" s="354"/>
      <c r="BK68" s="354"/>
      <c r="BL68" s="354"/>
      <c r="BM68" s="354"/>
      <c r="BN68" s="354"/>
      <c r="BO68" s="354"/>
      <c r="BP68" s="354"/>
      <c r="BQ68" s="354"/>
      <c r="BR68" s="354"/>
      <c r="BS68" s="354"/>
      <c r="BT68" s="354"/>
      <c r="BU68" s="336"/>
      <c r="BV68" s="336"/>
      <c r="BW68" s="336"/>
      <c r="BX68" s="336"/>
      <c r="BY68" s="355"/>
      <c r="BZ68" s="355"/>
      <c r="CA68" s="355"/>
      <c r="CB68" s="355"/>
      <c r="CC68" s="355"/>
      <c r="CD68" s="355"/>
      <c r="CE68" s="355"/>
      <c r="CF68" s="355"/>
      <c r="CG68" s="355"/>
      <c r="CH68" s="355"/>
      <c r="CI68" s="356"/>
      <c r="CJ68" s="356"/>
      <c r="CK68" s="356"/>
      <c r="CL68" s="356"/>
      <c r="CM68" s="356"/>
      <c r="CN68" s="356"/>
      <c r="CO68" s="356"/>
      <c r="CP68" s="356"/>
      <c r="CQ68" s="356"/>
      <c r="CR68" s="356"/>
      <c r="CS68" s="357"/>
      <c r="CT68" s="357"/>
      <c r="CU68" s="357"/>
      <c r="CV68" s="357"/>
      <c r="CW68" s="357"/>
      <c r="CX68" s="357"/>
      <c r="CY68" s="357"/>
      <c r="CZ68" s="357"/>
      <c r="DA68" s="357"/>
      <c r="DB68" s="357"/>
      <c r="DC68" s="357"/>
    </row>
    <row r="69" spans="1:123" ht="26.1" customHeight="1">
      <c r="A69" s="324"/>
      <c r="B69" s="358"/>
      <c r="C69" s="359"/>
      <c r="D69" s="717" t="s">
        <v>52</v>
      </c>
      <c r="E69" s="717"/>
      <c r="F69" s="717"/>
      <c r="G69" s="696"/>
      <c r="H69" s="696"/>
      <c r="I69" s="359"/>
      <c r="J69" s="718"/>
      <c r="K69" s="718"/>
      <c r="L69" s="718"/>
      <c r="M69" s="360"/>
      <c r="N69" s="719">
        <f>SUBTOTAL(9,N41:O68)</f>
        <v>0</v>
      </c>
      <c r="O69" s="719"/>
      <c r="P69" s="694"/>
      <c r="Q69" s="695"/>
      <c r="R69" s="695"/>
      <c r="S69" s="695"/>
      <c r="T69" s="695"/>
      <c r="U69" s="695"/>
      <c r="V69" s="316"/>
      <c r="W69" s="316"/>
      <c r="X69" s="316"/>
      <c r="AB69" s="336"/>
      <c r="AC69" s="336"/>
      <c r="AD69" s="336"/>
      <c r="AE69" s="336"/>
      <c r="AF69" s="336"/>
      <c r="AG69" s="336"/>
      <c r="AH69" s="336"/>
      <c r="AI69" s="336"/>
      <c r="AJ69" s="354"/>
      <c r="AK69" s="354"/>
      <c r="AL69" s="354"/>
      <c r="AM69" s="354"/>
      <c r="AN69" s="354"/>
      <c r="AO69" s="354"/>
      <c r="AP69" s="354"/>
      <c r="AQ69" s="354"/>
      <c r="AR69" s="354"/>
      <c r="AS69" s="354"/>
      <c r="AT69" s="354"/>
      <c r="AU69" s="354"/>
      <c r="AV69" s="354"/>
      <c r="AW69" s="354"/>
      <c r="AX69" s="354"/>
      <c r="AY69" s="354"/>
      <c r="AZ69" s="354"/>
      <c r="BA69" s="354"/>
      <c r="BB69" s="354"/>
      <c r="BC69" s="354"/>
      <c r="BD69" s="354"/>
      <c r="BE69" s="354"/>
      <c r="BF69" s="354"/>
      <c r="BG69" s="354"/>
      <c r="BH69" s="354"/>
      <c r="BI69" s="354"/>
      <c r="BJ69" s="354"/>
      <c r="BK69" s="354"/>
      <c r="BL69" s="354"/>
      <c r="BM69" s="354"/>
      <c r="BN69" s="354"/>
      <c r="BO69" s="354"/>
      <c r="BP69" s="354"/>
      <c r="BQ69" s="354"/>
      <c r="BR69" s="354"/>
      <c r="BS69" s="354"/>
      <c r="BT69" s="354"/>
      <c r="BU69" s="336"/>
      <c r="BV69" s="336"/>
      <c r="BW69" s="336"/>
      <c r="BX69" s="336"/>
      <c r="BY69" s="355"/>
      <c r="BZ69" s="355"/>
      <c r="CA69" s="355"/>
      <c r="CB69" s="355"/>
      <c r="CC69" s="355"/>
      <c r="CD69" s="355"/>
      <c r="CE69" s="355"/>
      <c r="CF69" s="355"/>
      <c r="CG69" s="355"/>
      <c r="CH69" s="355"/>
      <c r="CI69" s="356"/>
      <c r="CJ69" s="356"/>
      <c r="CK69" s="356"/>
      <c r="CL69" s="356"/>
      <c r="CM69" s="356"/>
      <c r="CN69" s="356"/>
      <c r="CO69" s="356"/>
      <c r="CP69" s="356"/>
      <c r="CQ69" s="356"/>
      <c r="CR69" s="356"/>
      <c r="CS69" s="357"/>
      <c r="CT69" s="357"/>
      <c r="CU69" s="357"/>
      <c r="CV69" s="357"/>
      <c r="CW69" s="357"/>
      <c r="CX69" s="357"/>
      <c r="CY69" s="357"/>
      <c r="CZ69" s="357"/>
      <c r="DA69" s="357"/>
      <c r="DB69" s="357"/>
      <c r="DC69" s="357"/>
    </row>
    <row r="70" spans="1:123" ht="26.1" customHeight="1">
      <c r="A70" s="324"/>
      <c r="B70" s="324"/>
      <c r="C70" s="324"/>
      <c r="D70" s="684"/>
      <c r="E70" s="684"/>
      <c r="F70" s="684"/>
      <c r="G70" s="685"/>
      <c r="H70" s="685"/>
      <c r="I70" s="361"/>
      <c r="J70" s="686"/>
      <c r="K70" s="686"/>
      <c r="L70" s="686"/>
      <c r="M70" s="362"/>
      <c r="N70" s="687"/>
      <c r="O70" s="687"/>
      <c r="P70" s="688" t="s">
        <v>282</v>
      </c>
      <c r="Q70" s="688"/>
      <c r="R70" s="689">
        <v>2</v>
      </c>
      <c r="S70" s="689"/>
      <c r="T70" s="689"/>
      <c r="U70" s="363"/>
      <c r="V70" s="316"/>
      <c r="W70" s="316"/>
      <c r="X70" s="316"/>
      <c r="AB70" s="336"/>
      <c r="AC70" s="336"/>
      <c r="AD70" s="336"/>
      <c r="AE70" s="336"/>
      <c r="AF70" s="336"/>
      <c r="AG70" s="336"/>
      <c r="AH70" s="336"/>
      <c r="AI70" s="336"/>
      <c r="AJ70" s="354"/>
      <c r="AK70" s="354"/>
      <c r="AL70" s="354"/>
      <c r="AM70" s="354"/>
      <c r="AN70" s="354"/>
      <c r="AO70" s="354"/>
      <c r="AP70" s="354"/>
      <c r="AQ70" s="354"/>
      <c r="AR70" s="354"/>
      <c r="AS70" s="354"/>
      <c r="AT70" s="354"/>
      <c r="AU70" s="354"/>
      <c r="AV70" s="354"/>
      <c r="AW70" s="354"/>
      <c r="AX70" s="354"/>
      <c r="AY70" s="354"/>
      <c r="AZ70" s="354"/>
      <c r="BA70" s="354"/>
      <c r="BB70" s="354"/>
      <c r="BC70" s="354"/>
      <c r="BD70" s="354"/>
      <c r="BE70" s="354"/>
      <c r="BF70" s="354"/>
      <c r="BG70" s="354"/>
      <c r="BH70" s="354"/>
      <c r="BI70" s="354"/>
      <c r="BJ70" s="354"/>
      <c r="BK70" s="354"/>
      <c r="BL70" s="354"/>
      <c r="BM70" s="354"/>
      <c r="BN70" s="354"/>
      <c r="BO70" s="354"/>
      <c r="BP70" s="354"/>
      <c r="BQ70" s="354"/>
      <c r="BR70" s="354"/>
      <c r="BS70" s="354"/>
      <c r="BT70" s="354"/>
      <c r="BU70" s="354"/>
      <c r="BV70" s="354"/>
      <c r="BW70" s="354"/>
      <c r="BX70" s="354"/>
      <c r="BY70" s="355"/>
      <c r="BZ70" s="355"/>
      <c r="CA70" s="355"/>
      <c r="CB70" s="355"/>
      <c r="CC70" s="355"/>
      <c r="CD70" s="355"/>
      <c r="CE70" s="355"/>
      <c r="CF70" s="355"/>
      <c r="CG70" s="355"/>
      <c r="CH70" s="355"/>
      <c r="CI70" s="356"/>
      <c r="CJ70" s="356"/>
      <c r="CK70" s="356"/>
      <c r="CL70" s="356"/>
      <c r="CM70" s="356"/>
      <c r="CN70" s="356"/>
      <c r="CO70" s="356"/>
      <c r="CP70" s="356"/>
      <c r="CQ70" s="356"/>
      <c r="CR70" s="356"/>
      <c r="CS70" s="357"/>
      <c r="CT70" s="357"/>
      <c r="CU70" s="357"/>
      <c r="CV70" s="357"/>
      <c r="CW70" s="357"/>
      <c r="CX70" s="357"/>
      <c r="CY70" s="357"/>
      <c r="CZ70" s="357"/>
      <c r="DA70" s="357"/>
      <c r="DB70" s="357"/>
      <c r="DC70" s="357"/>
    </row>
    <row r="71" spans="1:123" ht="21.75" customHeight="1">
      <c r="A71" s="314"/>
      <c r="B71" s="314"/>
      <c r="C71" s="314"/>
      <c r="D71" s="314"/>
      <c r="E71" s="314"/>
      <c r="F71" s="314"/>
      <c r="G71" s="314"/>
      <c r="H71" s="314"/>
      <c r="I71" s="314"/>
      <c r="J71" s="314"/>
      <c r="K71" s="314"/>
      <c r="L71" s="314"/>
      <c r="M71" s="314"/>
      <c r="N71" s="706">
        <v>0</v>
      </c>
      <c r="O71" s="706"/>
      <c r="P71" s="706"/>
      <c r="Q71" s="706"/>
      <c r="R71" s="706"/>
      <c r="S71" s="706"/>
      <c r="T71" s="706"/>
      <c r="U71" s="315"/>
      <c r="V71" s="316"/>
      <c r="W71" s="316"/>
      <c r="X71" s="316"/>
      <c r="CW71" s="318"/>
      <c r="CX71" s="318"/>
      <c r="CY71" s="318"/>
      <c r="CZ71" s="318"/>
      <c r="DD71" s="318"/>
      <c r="DE71" s="318"/>
      <c r="DF71" s="318"/>
      <c r="DG71" s="318"/>
      <c r="DK71" s="318"/>
      <c r="DL71" s="318"/>
      <c r="DM71" s="318"/>
      <c r="DN71" s="318"/>
      <c r="DO71" s="318"/>
      <c r="DP71" s="318"/>
      <c r="DQ71" s="318"/>
      <c r="DR71" s="318"/>
      <c r="DS71" s="318"/>
    </row>
    <row r="72" spans="1:123" ht="20.25" customHeight="1">
      <c r="A72" s="707" t="s">
        <v>269</v>
      </c>
      <c r="B72" s="707"/>
      <c r="C72" s="707"/>
      <c r="D72" s="707"/>
      <c r="E72" s="707"/>
      <c r="F72" s="707"/>
      <c r="G72" s="707"/>
      <c r="H72" s="707"/>
      <c r="I72" s="707"/>
      <c r="J72" s="707"/>
      <c r="K72" s="707"/>
      <c r="L72" s="707"/>
      <c r="M72" s="707"/>
      <c r="N72" s="707"/>
      <c r="O72" s="707"/>
      <c r="P72" s="707"/>
      <c r="Q72" s="707"/>
      <c r="R72" s="707"/>
      <c r="S72" s="707"/>
      <c r="T72" s="707"/>
      <c r="U72" s="707"/>
      <c r="V72" s="319"/>
      <c r="W72" s="319"/>
      <c r="X72" s="319"/>
      <c r="Y72" s="320"/>
      <c r="Z72" s="320"/>
      <c r="AA72" s="320"/>
      <c r="AB72" s="320"/>
      <c r="AC72" s="320"/>
      <c r="AD72" s="320"/>
      <c r="AE72" s="320"/>
      <c r="AF72" s="320"/>
      <c r="AG72" s="320"/>
      <c r="AH72" s="320"/>
      <c r="AI72" s="320"/>
      <c r="AJ72" s="320"/>
      <c r="AK72" s="320"/>
      <c r="AL72" s="320"/>
      <c r="AM72" s="320"/>
      <c r="AN72" s="320"/>
      <c r="AO72" s="320"/>
      <c r="AP72" s="320"/>
      <c r="AQ72" s="320"/>
      <c r="AR72" s="320"/>
      <c r="AS72" s="320"/>
      <c r="AT72" s="320"/>
      <c r="AU72" s="320"/>
      <c r="AV72" s="320"/>
      <c r="AW72" s="320"/>
      <c r="AX72" s="320"/>
      <c r="AY72" s="320"/>
      <c r="AZ72" s="320"/>
      <c r="BA72" s="320"/>
      <c r="BB72" s="320"/>
      <c r="BC72" s="320"/>
      <c r="BD72" s="320"/>
      <c r="BE72" s="320"/>
      <c r="BF72" s="320"/>
      <c r="BG72" s="320"/>
      <c r="BH72" s="320"/>
      <c r="BI72" s="320"/>
      <c r="BJ72" s="320"/>
      <c r="BK72" s="320"/>
      <c r="BL72" s="320"/>
      <c r="BM72" s="320"/>
      <c r="BN72" s="320"/>
      <c r="BO72" s="320"/>
      <c r="BP72" s="320"/>
      <c r="BQ72" s="320"/>
      <c r="BR72" s="320"/>
      <c r="BS72" s="320"/>
      <c r="BT72" s="320"/>
      <c r="BU72" s="320"/>
      <c r="BV72" s="320"/>
      <c r="BW72" s="320"/>
      <c r="BX72" s="320"/>
      <c r="BY72" s="320"/>
      <c r="BZ72" s="320"/>
      <c r="CA72" s="320"/>
      <c r="CB72" s="320"/>
      <c r="CC72" s="320"/>
      <c r="CD72" s="320"/>
      <c r="CE72" s="320"/>
      <c r="CF72" s="320"/>
      <c r="CG72" s="320"/>
      <c r="CH72" s="320"/>
      <c r="CI72" s="320"/>
      <c r="CJ72" s="320"/>
      <c r="CK72" s="320"/>
      <c r="CL72" s="320"/>
      <c r="CM72" s="320"/>
      <c r="CN72" s="320"/>
      <c r="CO72" s="320"/>
      <c r="CP72" s="320"/>
      <c r="CQ72" s="320"/>
      <c r="CR72" s="320"/>
      <c r="CS72" s="320"/>
      <c r="CT72" s="320"/>
      <c r="CU72" s="320"/>
      <c r="CV72" s="320"/>
      <c r="CW72" s="320"/>
      <c r="CX72" s="320"/>
      <c r="CY72" s="320"/>
      <c r="CZ72" s="320"/>
      <c r="DA72" s="320"/>
      <c r="DB72" s="320"/>
      <c r="DC72" s="320"/>
      <c r="DD72" s="320"/>
      <c r="DE72" s="320"/>
      <c r="DF72" s="320"/>
      <c r="DG72" s="320"/>
      <c r="DH72" s="320"/>
      <c r="DI72" s="320"/>
      <c r="DJ72" s="320"/>
      <c r="DK72" s="320"/>
      <c r="DL72" s="320"/>
      <c r="DM72" s="320"/>
      <c r="DN72" s="320"/>
      <c r="DO72" s="320"/>
      <c r="DP72" s="320"/>
      <c r="DQ72" s="320"/>
      <c r="DR72" s="320"/>
      <c r="DS72" s="320"/>
    </row>
    <row r="73" spans="1:123" ht="24.75" customHeight="1">
      <c r="A73" s="314"/>
      <c r="B73" s="314"/>
      <c r="C73" s="708" t="str">
        <f>+C3</f>
        <v>工事名</v>
      </c>
      <c r="D73" s="708"/>
      <c r="E73" s="314"/>
      <c r="F73" s="709">
        <f>+F3</f>
        <v>0</v>
      </c>
      <c r="G73" s="709"/>
      <c r="H73" s="314"/>
      <c r="I73" s="314"/>
      <c r="J73" s="314"/>
      <c r="K73" s="314" t="s">
        <v>270</v>
      </c>
      <c r="L73" s="314"/>
      <c r="M73" s="710">
        <f>+M3</f>
        <v>0</v>
      </c>
      <c r="N73" s="710"/>
      <c r="O73" s="710"/>
      <c r="P73" s="710"/>
      <c r="Q73" s="710"/>
      <c r="R73" s="710"/>
      <c r="S73" s="314"/>
      <c r="T73" s="314"/>
      <c r="U73" s="314"/>
      <c r="V73" s="316"/>
      <c r="W73" s="316"/>
      <c r="X73" s="316"/>
    </row>
    <row r="74" spans="1:123" ht="13.5" customHeight="1">
      <c r="A74" s="314"/>
      <c r="B74" s="314"/>
      <c r="C74" s="314"/>
      <c r="D74" s="314"/>
      <c r="E74" s="314"/>
      <c r="F74" s="314"/>
      <c r="G74" s="314"/>
      <c r="H74" s="314"/>
      <c r="I74" s="314"/>
      <c r="J74" s="314"/>
      <c r="K74" s="315"/>
      <c r="L74" s="315"/>
      <c r="M74" s="315"/>
      <c r="N74" s="323"/>
      <c r="O74" s="323"/>
      <c r="P74" s="324"/>
      <c r="Q74" s="324"/>
      <c r="R74" s="324"/>
      <c r="S74" s="325"/>
      <c r="T74" s="325"/>
      <c r="U74" s="325"/>
      <c r="V74" s="316"/>
      <c r="W74" s="316"/>
      <c r="X74" s="316"/>
      <c r="DJ74" s="318"/>
      <c r="DK74" s="318"/>
      <c r="DL74" s="318"/>
      <c r="DM74" s="318"/>
      <c r="DN74" s="318"/>
      <c r="DO74" s="318"/>
      <c r="DP74" s="318"/>
      <c r="DQ74" s="318"/>
      <c r="DR74" s="318"/>
      <c r="DS74" s="318"/>
    </row>
    <row r="75" spans="1:123" ht="19.5" customHeight="1">
      <c r="A75" s="314"/>
      <c r="B75" s="711" t="s">
        <v>271</v>
      </c>
      <c r="C75" s="712"/>
      <c r="D75" s="712" t="s">
        <v>272</v>
      </c>
      <c r="E75" s="712"/>
      <c r="F75" s="712"/>
      <c r="G75" s="712" t="s">
        <v>273</v>
      </c>
      <c r="H75" s="712"/>
      <c r="I75" s="326" t="s">
        <v>274</v>
      </c>
      <c r="J75" s="712" t="s">
        <v>275</v>
      </c>
      <c r="K75" s="712"/>
      <c r="L75" s="712"/>
      <c r="M75" s="326" t="s">
        <v>276</v>
      </c>
      <c r="N75" s="712" t="s">
        <v>7</v>
      </c>
      <c r="O75" s="712"/>
      <c r="P75" s="703" t="s">
        <v>351</v>
      </c>
      <c r="Q75" s="704"/>
      <c r="R75" s="704"/>
      <c r="S75" s="704"/>
      <c r="T75" s="704"/>
      <c r="U75" s="705"/>
      <c r="V75" s="316"/>
      <c r="W75" s="316"/>
      <c r="X75" s="316"/>
      <c r="CK75" s="318"/>
      <c r="CL75" s="318"/>
      <c r="CM75" s="318"/>
      <c r="CN75" s="327"/>
      <c r="CO75" s="327"/>
      <c r="CP75" s="327"/>
      <c r="CQ75" s="327"/>
      <c r="CR75" s="327"/>
      <c r="CS75" s="327"/>
      <c r="CT75" s="327"/>
      <c r="CU75" s="327"/>
      <c r="CV75" s="327"/>
      <c r="CW75" s="327"/>
      <c r="CX75" s="327"/>
      <c r="CY75" s="327"/>
      <c r="CZ75" s="327"/>
      <c r="DA75" s="327"/>
      <c r="DB75" s="327"/>
      <c r="DC75" s="327"/>
      <c r="DD75" s="327"/>
      <c r="DE75" s="327"/>
      <c r="DF75" s="327"/>
      <c r="DG75" s="327"/>
      <c r="DH75" s="327"/>
      <c r="DI75" s="327"/>
      <c r="DJ75" s="327"/>
      <c r="DK75" s="327"/>
    </row>
    <row r="76" spans="1:123" ht="26.1" customHeight="1">
      <c r="A76" s="328"/>
      <c r="B76" s="329"/>
      <c r="C76" s="330"/>
      <c r="D76" s="699"/>
      <c r="E76" s="699"/>
      <c r="F76" s="699"/>
      <c r="G76" s="699"/>
      <c r="H76" s="699"/>
      <c r="I76" s="330"/>
      <c r="J76" s="700"/>
      <c r="K76" s="701"/>
      <c r="L76" s="702"/>
      <c r="M76" s="364"/>
      <c r="N76" s="693">
        <f t="shared" ref="N76:N102" si="5">ROUND(J76*M76,0)</f>
        <v>0</v>
      </c>
      <c r="O76" s="693"/>
      <c r="P76" s="694"/>
      <c r="Q76" s="695"/>
      <c r="R76" s="695"/>
      <c r="S76" s="695"/>
      <c r="T76" s="695"/>
      <c r="U76" s="695"/>
      <c r="V76" s="331"/>
      <c r="W76" s="331"/>
      <c r="X76" s="331"/>
      <c r="Y76" s="332"/>
      <c r="Z76" s="332"/>
      <c r="AA76" s="332"/>
      <c r="AB76" s="332"/>
      <c r="AC76" s="332"/>
      <c r="AD76" s="332"/>
      <c r="AE76" s="332"/>
      <c r="CK76" s="318"/>
      <c r="CL76" s="318"/>
      <c r="CM76" s="318"/>
      <c r="CN76" s="327"/>
      <c r="CO76" s="327"/>
      <c r="CP76" s="327"/>
      <c r="CQ76" s="327"/>
      <c r="CR76" s="327"/>
      <c r="CS76" s="327"/>
      <c r="CT76" s="327"/>
      <c r="CU76" s="327"/>
      <c r="CV76" s="327"/>
      <c r="CW76" s="327"/>
      <c r="CX76" s="327"/>
      <c r="CY76" s="327"/>
      <c r="CZ76" s="327"/>
      <c r="DA76" s="327"/>
      <c r="DB76" s="327"/>
      <c r="DC76" s="327"/>
      <c r="DD76" s="327"/>
      <c r="DE76" s="327"/>
      <c r="DF76" s="327"/>
      <c r="DG76" s="327"/>
      <c r="DH76" s="327"/>
      <c r="DI76" s="327"/>
      <c r="DJ76" s="327"/>
      <c r="DK76" s="327"/>
    </row>
    <row r="77" spans="1:123" ht="26.1" customHeight="1">
      <c r="A77" s="328"/>
      <c r="B77" s="329"/>
      <c r="C77" s="330"/>
      <c r="D77" s="699"/>
      <c r="E77" s="699"/>
      <c r="F77" s="699"/>
      <c r="G77" s="699"/>
      <c r="H77" s="699"/>
      <c r="I77" s="330"/>
      <c r="J77" s="700"/>
      <c r="K77" s="701"/>
      <c r="L77" s="702"/>
      <c r="M77" s="364"/>
      <c r="N77" s="693">
        <f t="shared" si="5"/>
        <v>0</v>
      </c>
      <c r="O77" s="693"/>
      <c r="P77" s="694"/>
      <c r="Q77" s="695"/>
      <c r="R77" s="695"/>
      <c r="S77" s="695"/>
      <c r="T77" s="695"/>
      <c r="U77" s="695"/>
      <c r="V77" s="331"/>
      <c r="W77" s="331"/>
      <c r="X77" s="331"/>
      <c r="Y77" s="332"/>
      <c r="Z77" s="332"/>
      <c r="AA77" s="332"/>
      <c r="AB77" s="332"/>
      <c r="AC77" s="332"/>
      <c r="AD77" s="332"/>
      <c r="AE77" s="332"/>
      <c r="CG77" s="318"/>
      <c r="CH77" s="318"/>
      <c r="CI77" s="318"/>
      <c r="CJ77" s="318"/>
      <c r="CK77" s="318"/>
      <c r="CL77" s="318"/>
      <c r="CM77" s="318"/>
      <c r="CN77" s="318"/>
      <c r="CO77" s="318"/>
      <c r="CP77" s="318"/>
      <c r="CQ77" s="318"/>
      <c r="CR77" s="318"/>
      <c r="CS77" s="318"/>
      <c r="CT77" s="318"/>
      <c r="CU77" s="318"/>
      <c r="CV77" s="318"/>
      <c r="CW77" s="318"/>
      <c r="CX77" s="318"/>
      <c r="CY77" s="318"/>
      <c r="CZ77" s="318"/>
      <c r="DA77" s="318"/>
      <c r="DB77" s="318"/>
      <c r="DC77" s="318"/>
      <c r="DD77" s="318"/>
      <c r="DE77" s="318"/>
      <c r="DF77" s="318"/>
    </row>
    <row r="78" spans="1:123" ht="26.1" customHeight="1">
      <c r="A78" s="328"/>
      <c r="B78" s="329"/>
      <c r="C78" s="330"/>
      <c r="D78" s="699"/>
      <c r="E78" s="699"/>
      <c r="F78" s="699"/>
      <c r="G78" s="699"/>
      <c r="H78" s="699"/>
      <c r="I78" s="330"/>
      <c r="J78" s="700"/>
      <c r="K78" s="701"/>
      <c r="L78" s="702"/>
      <c r="M78" s="364"/>
      <c r="N78" s="693">
        <f t="shared" si="5"/>
        <v>0</v>
      </c>
      <c r="O78" s="693"/>
      <c r="P78" s="694"/>
      <c r="Q78" s="695"/>
      <c r="R78" s="695"/>
      <c r="S78" s="695"/>
      <c r="T78" s="695"/>
      <c r="U78" s="695"/>
      <c r="V78" s="331"/>
      <c r="W78" s="331"/>
      <c r="X78" s="331"/>
      <c r="Y78" s="332"/>
      <c r="Z78" s="332"/>
      <c r="AA78" s="332"/>
      <c r="AB78" s="332"/>
      <c r="AC78" s="332"/>
      <c r="AD78" s="332"/>
      <c r="AE78" s="332"/>
      <c r="CI78" s="333"/>
      <c r="CJ78" s="333"/>
      <c r="CK78" s="334"/>
      <c r="CL78" s="334"/>
      <c r="CM78" s="334"/>
      <c r="CN78" s="334"/>
      <c r="CO78" s="334"/>
      <c r="CP78" s="335"/>
      <c r="CQ78" s="335"/>
      <c r="CR78" s="335"/>
      <c r="CS78" s="335"/>
      <c r="CT78" s="335"/>
      <c r="CU78" s="333"/>
      <c r="CV78" s="333"/>
      <c r="CW78" s="333"/>
      <c r="CX78" s="333"/>
      <c r="CY78" s="333"/>
      <c r="CZ78" s="333"/>
      <c r="DA78" s="333"/>
      <c r="DB78" s="333"/>
      <c r="DC78" s="333"/>
      <c r="DD78" s="333"/>
      <c r="DE78" s="333"/>
      <c r="DF78" s="333"/>
      <c r="DG78" s="333"/>
      <c r="DH78" s="333"/>
      <c r="DI78" s="333"/>
      <c r="DJ78" s="333"/>
      <c r="DK78" s="333"/>
      <c r="DL78" s="333"/>
      <c r="DM78" s="333"/>
      <c r="DN78" s="333"/>
      <c r="DO78" s="333"/>
      <c r="DP78" s="333"/>
      <c r="DQ78" s="333"/>
      <c r="DR78" s="333"/>
      <c r="DS78" s="333"/>
    </row>
    <row r="79" spans="1:123" ht="26.1" customHeight="1">
      <c r="A79" s="328"/>
      <c r="B79" s="329"/>
      <c r="C79" s="330"/>
      <c r="D79" s="699"/>
      <c r="E79" s="699"/>
      <c r="F79" s="699"/>
      <c r="G79" s="699"/>
      <c r="H79" s="699"/>
      <c r="I79" s="330"/>
      <c r="J79" s="700"/>
      <c r="K79" s="701"/>
      <c r="L79" s="702"/>
      <c r="M79" s="364"/>
      <c r="N79" s="693">
        <f t="shared" si="5"/>
        <v>0</v>
      </c>
      <c r="O79" s="693"/>
      <c r="P79" s="694"/>
      <c r="Q79" s="695"/>
      <c r="R79" s="695"/>
      <c r="S79" s="695"/>
      <c r="T79" s="695"/>
      <c r="U79" s="695"/>
      <c r="V79" s="331"/>
      <c r="W79" s="331"/>
      <c r="X79" s="331"/>
      <c r="Y79" s="332"/>
      <c r="Z79" s="332"/>
      <c r="AA79" s="332"/>
      <c r="AB79" s="332"/>
      <c r="AC79" s="332"/>
      <c r="AD79" s="332"/>
      <c r="AE79" s="332"/>
    </row>
    <row r="80" spans="1:123" ht="26.1" customHeight="1">
      <c r="A80" s="328"/>
      <c r="B80" s="329"/>
      <c r="C80" s="330"/>
      <c r="D80" s="699"/>
      <c r="E80" s="699"/>
      <c r="F80" s="699"/>
      <c r="G80" s="699"/>
      <c r="H80" s="699"/>
      <c r="I80" s="330"/>
      <c r="J80" s="700"/>
      <c r="K80" s="701"/>
      <c r="L80" s="702"/>
      <c r="M80" s="364"/>
      <c r="N80" s="693">
        <f t="shared" si="5"/>
        <v>0</v>
      </c>
      <c r="O80" s="693"/>
      <c r="P80" s="694"/>
      <c r="Q80" s="695"/>
      <c r="R80" s="695"/>
      <c r="S80" s="695"/>
      <c r="T80" s="695"/>
      <c r="U80" s="695"/>
      <c r="V80" s="331"/>
      <c r="W80" s="331"/>
      <c r="X80" s="331"/>
      <c r="Y80" s="332"/>
      <c r="Z80" s="332"/>
      <c r="AA80" s="332"/>
      <c r="AB80" s="332"/>
      <c r="AC80" s="332"/>
      <c r="AD80" s="332"/>
      <c r="AE80" s="332"/>
      <c r="CI80" s="336"/>
      <c r="CJ80" s="336"/>
      <c r="CK80" s="336"/>
      <c r="CL80" s="336"/>
      <c r="CM80" s="336"/>
      <c r="CN80" s="336"/>
      <c r="CO80" s="336"/>
      <c r="CP80" s="336"/>
      <c r="CQ80" s="336"/>
      <c r="CR80" s="336"/>
      <c r="CS80" s="336"/>
      <c r="CT80" s="336"/>
      <c r="CU80" s="336"/>
      <c r="CV80" s="336"/>
      <c r="CW80" s="336"/>
      <c r="CX80" s="336"/>
      <c r="CY80" s="336"/>
      <c r="CZ80" s="336"/>
      <c r="DA80" s="336"/>
      <c r="DB80" s="336"/>
      <c r="DC80" s="336"/>
      <c r="DD80" s="336"/>
      <c r="DE80" s="336"/>
      <c r="DF80" s="336"/>
      <c r="DG80" s="336"/>
      <c r="DH80" s="336"/>
      <c r="DI80" s="336"/>
      <c r="DJ80" s="336"/>
      <c r="DK80" s="336"/>
      <c r="DL80" s="336"/>
      <c r="DM80" s="336"/>
      <c r="DN80" s="336"/>
      <c r="DO80" s="336"/>
      <c r="DP80" s="336"/>
      <c r="DQ80" s="336"/>
      <c r="DR80" s="336"/>
      <c r="DS80" s="336"/>
    </row>
    <row r="81" spans="1:123" ht="26.1" customHeight="1">
      <c r="A81" s="314"/>
      <c r="B81" s="329"/>
      <c r="C81" s="330"/>
      <c r="D81" s="699"/>
      <c r="E81" s="699"/>
      <c r="F81" s="699"/>
      <c r="G81" s="699"/>
      <c r="H81" s="699"/>
      <c r="I81" s="330"/>
      <c r="J81" s="700"/>
      <c r="K81" s="701"/>
      <c r="L81" s="702"/>
      <c r="M81" s="364"/>
      <c r="N81" s="693">
        <f t="shared" si="5"/>
        <v>0</v>
      </c>
      <c r="O81" s="693"/>
      <c r="P81" s="694"/>
      <c r="Q81" s="695"/>
      <c r="R81" s="695"/>
      <c r="S81" s="695"/>
      <c r="T81" s="695"/>
      <c r="U81" s="695"/>
      <c r="V81" s="316"/>
      <c r="W81" s="316"/>
      <c r="X81" s="316"/>
      <c r="CI81" s="338"/>
      <c r="CJ81" s="338"/>
      <c r="CK81" s="338"/>
      <c r="CL81" s="338"/>
      <c r="CM81" s="338"/>
      <c r="CN81" s="338"/>
      <c r="CO81" s="338"/>
      <c r="CP81" s="338"/>
      <c r="CQ81" s="338"/>
      <c r="CR81" s="338"/>
      <c r="CS81" s="338"/>
      <c r="CT81" s="338"/>
      <c r="CU81" s="338"/>
      <c r="CV81" s="338"/>
      <c r="CW81" s="338"/>
      <c r="CX81" s="338"/>
      <c r="CY81" s="338"/>
      <c r="CZ81" s="338"/>
      <c r="DA81" s="338"/>
      <c r="DB81" s="338"/>
      <c r="DC81" s="338"/>
      <c r="DD81" s="338"/>
      <c r="DE81" s="338"/>
      <c r="DF81" s="338"/>
      <c r="DG81" s="338"/>
      <c r="DH81" s="338"/>
      <c r="DI81" s="338"/>
      <c r="DJ81" s="338"/>
      <c r="DK81" s="338"/>
      <c r="DL81" s="338"/>
      <c r="DM81" s="338"/>
      <c r="DN81" s="338"/>
      <c r="DO81" s="338"/>
      <c r="DP81" s="338"/>
      <c r="DQ81" s="338"/>
      <c r="DR81" s="338"/>
      <c r="DS81" s="338"/>
    </row>
    <row r="82" spans="1:123" ht="26.1" customHeight="1">
      <c r="A82" s="314"/>
      <c r="B82" s="329"/>
      <c r="C82" s="330"/>
      <c r="D82" s="699"/>
      <c r="E82" s="699"/>
      <c r="F82" s="699"/>
      <c r="G82" s="699"/>
      <c r="H82" s="699"/>
      <c r="I82" s="330"/>
      <c r="J82" s="700"/>
      <c r="K82" s="701"/>
      <c r="L82" s="702"/>
      <c r="M82" s="364"/>
      <c r="N82" s="693">
        <f t="shared" si="5"/>
        <v>0</v>
      </c>
      <c r="O82" s="693"/>
      <c r="P82" s="694"/>
      <c r="Q82" s="695"/>
      <c r="R82" s="695"/>
      <c r="S82" s="695"/>
      <c r="T82" s="695"/>
      <c r="U82" s="695"/>
      <c r="V82" s="316"/>
      <c r="W82" s="316"/>
      <c r="X82" s="316"/>
    </row>
    <row r="83" spans="1:123" ht="26.1" customHeight="1">
      <c r="A83" s="314"/>
      <c r="B83" s="329"/>
      <c r="C83" s="330"/>
      <c r="D83" s="699"/>
      <c r="E83" s="699"/>
      <c r="F83" s="699"/>
      <c r="G83" s="699"/>
      <c r="H83" s="699"/>
      <c r="I83" s="330"/>
      <c r="J83" s="700"/>
      <c r="K83" s="701"/>
      <c r="L83" s="702"/>
      <c r="M83" s="364"/>
      <c r="N83" s="693">
        <f t="shared" si="5"/>
        <v>0</v>
      </c>
      <c r="O83" s="693"/>
      <c r="P83" s="694"/>
      <c r="Q83" s="695"/>
      <c r="R83" s="695"/>
      <c r="S83" s="695"/>
      <c r="T83" s="695"/>
      <c r="U83" s="695"/>
      <c r="V83" s="316"/>
      <c r="W83" s="316"/>
      <c r="X83" s="316"/>
    </row>
    <row r="84" spans="1:123" ht="26.1" customHeight="1">
      <c r="A84" s="314"/>
      <c r="B84" s="329"/>
      <c r="C84" s="330"/>
      <c r="D84" s="699"/>
      <c r="E84" s="699"/>
      <c r="F84" s="699"/>
      <c r="G84" s="699"/>
      <c r="H84" s="699"/>
      <c r="I84" s="330"/>
      <c r="J84" s="700"/>
      <c r="K84" s="701"/>
      <c r="L84" s="702"/>
      <c r="M84" s="364"/>
      <c r="N84" s="693">
        <f t="shared" si="5"/>
        <v>0</v>
      </c>
      <c r="O84" s="693"/>
      <c r="P84" s="694"/>
      <c r="Q84" s="695"/>
      <c r="R84" s="695"/>
      <c r="S84" s="695"/>
      <c r="T84" s="695"/>
      <c r="U84" s="695"/>
      <c r="V84" s="316"/>
      <c r="W84" s="316"/>
      <c r="X84" s="316"/>
    </row>
    <row r="85" spans="1:123" ht="26.1" customHeight="1">
      <c r="A85" s="314"/>
      <c r="B85" s="329"/>
      <c r="C85" s="330"/>
      <c r="D85" s="699"/>
      <c r="E85" s="699"/>
      <c r="F85" s="699"/>
      <c r="G85" s="699"/>
      <c r="H85" s="699"/>
      <c r="I85" s="330"/>
      <c r="J85" s="700"/>
      <c r="K85" s="701"/>
      <c r="L85" s="702"/>
      <c r="M85" s="364"/>
      <c r="N85" s="693">
        <f t="shared" si="5"/>
        <v>0</v>
      </c>
      <c r="O85" s="693"/>
      <c r="P85" s="694"/>
      <c r="Q85" s="695"/>
      <c r="R85" s="695"/>
      <c r="S85" s="695"/>
      <c r="T85" s="695"/>
      <c r="U85" s="695"/>
      <c r="V85" s="316"/>
      <c r="W85" s="316"/>
      <c r="X85" s="316"/>
      <c r="BR85" s="339"/>
      <c r="BS85" s="339"/>
      <c r="BT85" s="339"/>
      <c r="BU85" s="339"/>
      <c r="BV85" s="339"/>
      <c r="BW85" s="339"/>
      <c r="BX85" s="339"/>
      <c r="BY85" s="339"/>
      <c r="BZ85" s="339"/>
      <c r="CA85" s="339"/>
      <c r="CB85" s="327"/>
      <c r="CC85" s="327"/>
      <c r="CD85" s="327"/>
      <c r="CE85" s="327"/>
      <c r="CF85" s="327"/>
      <c r="CG85" s="327"/>
      <c r="CH85" s="327"/>
      <c r="CI85" s="327"/>
      <c r="CJ85" s="327"/>
      <c r="CK85" s="327"/>
      <c r="CL85" s="327"/>
      <c r="CM85" s="327"/>
      <c r="CS85" s="334"/>
      <c r="CT85" s="334"/>
      <c r="CU85" s="334"/>
      <c r="CV85" s="334"/>
      <c r="CW85" s="334"/>
      <c r="CX85" s="334"/>
      <c r="CY85" s="334"/>
      <c r="CZ85" s="334"/>
      <c r="DA85" s="334"/>
      <c r="DB85" s="334"/>
      <c r="DC85" s="334"/>
      <c r="DD85" s="334"/>
      <c r="DE85" s="334"/>
      <c r="DF85" s="327"/>
      <c r="DG85" s="327"/>
      <c r="DH85" s="327"/>
      <c r="DI85" s="327"/>
      <c r="DJ85" s="327"/>
      <c r="DK85" s="327"/>
      <c r="DL85" s="327"/>
      <c r="DM85" s="327"/>
    </row>
    <row r="86" spans="1:123" ht="26.1" customHeight="1">
      <c r="A86" s="314"/>
      <c r="B86" s="329"/>
      <c r="C86" s="330"/>
      <c r="D86" s="699"/>
      <c r="E86" s="699"/>
      <c r="F86" s="699"/>
      <c r="G86" s="699"/>
      <c r="H86" s="699"/>
      <c r="I86" s="330"/>
      <c r="J86" s="700"/>
      <c r="K86" s="701"/>
      <c r="L86" s="702"/>
      <c r="M86" s="364"/>
      <c r="N86" s="693">
        <f t="shared" si="5"/>
        <v>0</v>
      </c>
      <c r="O86" s="693"/>
      <c r="P86" s="694"/>
      <c r="Q86" s="695"/>
      <c r="R86" s="695"/>
      <c r="S86" s="695"/>
      <c r="T86" s="695"/>
      <c r="U86" s="695"/>
      <c r="V86" s="316"/>
      <c r="W86" s="316"/>
      <c r="X86" s="316"/>
      <c r="AH86" s="339"/>
      <c r="AI86" s="339"/>
      <c r="AJ86" s="339"/>
      <c r="AK86" s="339"/>
      <c r="AL86" s="339"/>
      <c r="AM86" s="339"/>
      <c r="AN86" s="339"/>
      <c r="AO86" s="339"/>
      <c r="AP86" s="339"/>
      <c r="AR86" s="340"/>
      <c r="AS86" s="340"/>
      <c r="AT86" s="340"/>
      <c r="AU86" s="340"/>
      <c r="AV86" s="340"/>
      <c r="AW86" s="340"/>
      <c r="AX86" s="340"/>
      <c r="AY86" s="340"/>
      <c r="AZ86" s="340"/>
      <c r="BA86" s="340"/>
      <c r="BB86" s="340"/>
      <c r="BC86" s="340"/>
      <c r="BD86" s="340"/>
      <c r="BE86" s="340"/>
      <c r="BF86" s="340"/>
      <c r="BG86" s="340"/>
      <c r="BH86" s="340"/>
      <c r="BI86" s="340"/>
      <c r="BJ86" s="340"/>
      <c r="BK86" s="340"/>
      <c r="BL86" s="340"/>
      <c r="BM86" s="340"/>
      <c r="BN86" s="340"/>
      <c r="BO86" s="340"/>
      <c r="BP86" s="340"/>
      <c r="BR86" s="339"/>
      <c r="BS86" s="339"/>
      <c r="BT86" s="339"/>
      <c r="BU86" s="339"/>
      <c r="BV86" s="339"/>
      <c r="BW86" s="339"/>
      <c r="BX86" s="339"/>
      <c r="BY86" s="339"/>
      <c r="BZ86" s="339"/>
      <c r="CA86" s="339"/>
      <c r="CB86" s="327"/>
      <c r="CC86" s="327"/>
      <c r="CD86" s="327"/>
      <c r="CE86" s="327"/>
      <c r="CF86" s="327"/>
      <c r="CG86" s="327"/>
      <c r="CH86" s="327"/>
      <c r="CI86" s="327"/>
      <c r="CJ86" s="327"/>
      <c r="CK86" s="327"/>
      <c r="CL86" s="327"/>
      <c r="CM86" s="327"/>
      <c r="CS86" s="334"/>
      <c r="CT86" s="334"/>
      <c r="CU86" s="334"/>
      <c r="CV86" s="334"/>
      <c r="CW86" s="334"/>
      <c r="CX86" s="334"/>
      <c r="CY86" s="334"/>
      <c r="CZ86" s="334"/>
      <c r="DA86" s="334"/>
      <c r="DB86" s="334"/>
      <c r="DC86" s="334"/>
      <c r="DD86" s="334"/>
      <c r="DE86" s="334"/>
      <c r="DF86" s="327"/>
      <c r="DG86" s="327"/>
      <c r="DH86" s="327"/>
      <c r="DI86" s="327"/>
      <c r="DJ86" s="327"/>
      <c r="DK86" s="327"/>
      <c r="DL86" s="327"/>
      <c r="DM86" s="327"/>
    </row>
    <row r="87" spans="1:123" ht="26.1" customHeight="1">
      <c r="A87" s="314"/>
      <c r="B87" s="329"/>
      <c r="C87" s="330"/>
      <c r="D87" s="699"/>
      <c r="E87" s="699"/>
      <c r="F87" s="699"/>
      <c r="G87" s="699"/>
      <c r="H87" s="699"/>
      <c r="I87" s="330"/>
      <c r="J87" s="700"/>
      <c r="K87" s="701"/>
      <c r="L87" s="702"/>
      <c r="M87" s="364"/>
      <c r="N87" s="693">
        <f t="shared" si="5"/>
        <v>0</v>
      </c>
      <c r="O87" s="693"/>
      <c r="P87" s="694"/>
      <c r="Q87" s="695"/>
      <c r="R87" s="695"/>
      <c r="S87" s="695"/>
      <c r="T87" s="695"/>
      <c r="U87" s="695"/>
      <c r="V87" s="316"/>
      <c r="W87" s="316"/>
      <c r="X87" s="316"/>
      <c r="AH87" s="339"/>
      <c r="AI87" s="318"/>
      <c r="AJ87" s="318"/>
      <c r="AK87" s="318"/>
      <c r="AL87" s="318"/>
      <c r="AM87" s="318"/>
      <c r="AN87" s="318"/>
      <c r="AO87" s="318"/>
      <c r="AP87" s="318"/>
      <c r="BP87" s="318"/>
      <c r="BQ87" s="318"/>
      <c r="BR87" s="318"/>
      <c r="BS87" s="318"/>
      <c r="BT87" s="318"/>
      <c r="BU87" s="318"/>
      <c r="BV87" s="318"/>
      <c r="BW87" s="318"/>
    </row>
    <row r="88" spans="1:123" ht="26.1" customHeight="1">
      <c r="A88" s="314"/>
      <c r="B88" s="329"/>
      <c r="C88" s="330"/>
      <c r="D88" s="699"/>
      <c r="E88" s="699"/>
      <c r="F88" s="699"/>
      <c r="G88" s="699"/>
      <c r="H88" s="699"/>
      <c r="I88" s="330"/>
      <c r="J88" s="700"/>
      <c r="K88" s="701"/>
      <c r="L88" s="702"/>
      <c r="M88" s="364"/>
      <c r="N88" s="693">
        <f t="shared" si="5"/>
        <v>0</v>
      </c>
      <c r="O88" s="693"/>
      <c r="P88" s="694"/>
      <c r="Q88" s="695"/>
      <c r="R88" s="695"/>
      <c r="S88" s="695"/>
      <c r="T88" s="695"/>
      <c r="U88" s="695"/>
      <c r="V88" s="316"/>
      <c r="W88" s="316"/>
      <c r="X88" s="316"/>
      <c r="AH88" s="339"/>
      <c r="AI88" s="339"/>
      <c r="AJ88" s="339"/>
      <c r="AK88" s="339"/>
      <c r="AL88" s="339"/>
      <c r="AM88" s="339"/>
      <c r="AN88" s="339"/>
      <c r="AO88" s="339"/>
      <c r="AP88" s="339"/>
      <c r="AQ88" s="339"/>
      <c r="AR88" s="339"/>
      <c r="AS88" s="339"/>
      <c r="AT88" s="339"/>
      <c r="AU88" s="339"/>
      <c r="AV88" s="339"/>
      <c r="AW88" s="339"/>
      <c r="AX88" s="341"/>
      <c r="AY88" s="341"/>
      <c r="AZ88" s="341"/>
      <c r="BA88" s="341"/>
      <c r="BB88" s="341"/>
      <c r="BC88" s="341"/>
      <c r="BD88" s="341"/>
      <c r="BE88" s="341"/>
      <c r="BF88" s="341"/>
      <c r="BG88" s="341"/>
      <c r="BH88" s="341"/>
      <c r="BI88" s="341"/>
      <c r="BJ88" s="341"/>
      <c r="BK88" s="341"/>
      <c r="BL88" s="341"/>
      <c r="BM88" s="341"/>
      <c r="BN88" s="341"/>
      <c r="BO88" s="341"/>
      <c r="BQ88" s="339"/>
      <c r="BR88" s="339"/>
      <c r="BS88" s="339"/>
      <c r="BT88" s="339"/>
      <c r="BU88" s="339"/>
      <c r="BV88" s="339"/>
      <c r="BW88" s="339"/>
      <c r="BX88" s="339"/>
      <c r="BY88" s="339"/>
      <c r="BZ88" s="339"/>
      <c r="CA88" s="339"/>
      <c r="CB88" s="339"/>
      <c r="CC88" s="339"/>
      <c r="CD88" s="339"/>
      <c r="CE88" s="339"/>
      <c r="CF88" s="339"/>
      <c r="CG88" s="341"/>
      <c r="CH88" s="341"/>
      <c r="CI88" s="341"/>
      <c r="CJ88" s="341"/>
      <c r="CK88" s="341"/>
      <c r="CL88" s="341"/>
      <c r="CM88" s="341"/>
      <c r="CN88" s="341"/>
      <c r="CO88" s="341"/>
      <c r="CP88" s="341"/>
      <c r="CQ88" s="341"/>
      <c r="CR88" s="341"/>
      <c r="CS88" s="341"/>
      <c r="CT88" s="341"/>
      <c r="CU88" s="341"/>
      <c r="CV88" s="341"/>
      <c r="CW88" s="341"/>
    </row>
    <row r="89" spans="1:123" ht="26.1" customHeight="1">
      <c r="A89" s="314"/>
      <c r="B89" s="329"/>
      <c r="C89" s="330"/>
      <c r="D89" s="699"/>
      <c r="E89" s="699"/>
      <c r="F89" s="699"/>
      <c r="G89" s="699"/>
      <c r="H89" s="699"/>
      <c r="I89" s="330"/>
      <c r="J89" s="700"/>
      <c r="K89" s="701"/>
      <c r="L89" s="702"/>
      <c r="M89" s="364"/>
      <c r="N89" s="693">
        <f t="shared" si="5"/>
        <v>0</v>
      </c>
      <c r="O89" s="693"/>
      <c r="P89" s="694"/>
      <c r="Q89" s="695"/>
      <c r="R89" s="695"/>
      <c r="S89" s="695"/>
      <c r="T89" s="695"/>
      <c r="U89" s="695"/>
      <c r="V89" s="316"/>
      <c r="W89" s="316"/>
      <c r="X89" s="316"/>
      <c r="AH89" s="339"/>
      <c r="AI89" s="339"/>
      <c r="AJ89" s="339"/>
      <c r="AK89" s="339"/>
      <c r="AL89" s="339"/>
      <c r="AM89" s="339"/>
      <c r="AN89" s="339"/>
      <c r="AO89" s="339"/>
      <c r="AP89" s="339"/>
      <c r="AQ89" s="339"/>
      <c r="AR89" s="339"/>
      <c r="AS89" s="339"/>
      <c r="AT89" s="339"/>
      <c r="AU89" s="339"/>
      <c r="AV89" s="339"/>
      <c r="AW89" s="339"/>
      <c r="AX89" s="341"/>
      <c r="AY89" s="341"/>
      <c r="AZ89" s="341"/>
      <c r="BA89" s="341"/>
      <c r="BB89" s="341"/>
      <c r="BC89" s="341"/>
      <c r="BD89" s="341"/>
      <c r="BE89" s="341"/>
      <c r="BF89" s="341"/>
      <c r="BG89" s="341"/>
      <c r="BH89" s="341"/>
      <c r="BI89" s="341"/>
      <c r="BJ89" s="341"/>
      <c r="BK89" s="341"/>
      <c r="BL89" s="341"/>
      <c r="BM89" s="341"/>
      <c r="BN89" s="341"/>
      <c r="BO89" s="341"/>
      <c r="BQ89" s="339"/>
      <c r="BR89" s="339"/>
      <c r="BS89" s="339"/>
      <c r="BT89" s="339"/>
      <c r="BU89" s="339"/>
      <c r="BV89" s="339"/>
      <c r="BW89" s="339"/>
      <c r="BX89" s="339"/>
      <c r="BY89" s="339"/>
      <c r="BZ89" s="339"/>
      <c r="CA89" s="339"/>
      <c r="CB89" s="339"/>
      <c r="CC89" s="339"/>
      <c r="CD89" s="339"/>
      <c r="CE89" s="339"/>
      <c r="CF89" s="339"/>
      <c r="CG89" s="341"/>
      <c r="CH89" s="341"/>
      <c r="CI89" s="341"/>
      <c r="CJ89" s="341"/>
      <c r="CK89" s="341"/>
      <c r="CL89" s="341"/>
      <c r="CM89" s="341"/>
      <c r="CN89" s="341"/>
      <c r="CO89" s="341"/>
      <c r="CP89" s="341"/>
      <c r="CQ89" s="341"/>
      <c r="CR89" s="341"/>
      <c r="CS89" s="341"/>
      <c r="CT89" s="341"/>
      <c r="CU89" s="341"/>
      <c r="CV89" s="341"/>
      <c r="CW89" s="341"/>
    </row>
    <row r="90" spans="1:123" ht="26.1" customHeight="1">
      <c r="A90" s="314"/>
      <c r="B90" s="329"/>
      <c r="C90" s="330"/>
      <c r="D90" s="699"/>
      <c r="E90" s="699"/>
      <c r="F90" s="699"/>
      <c r="G90" s="699"/>
      <c r="H90" s="699"/>
      <c r="I90" s="330"/>
      <c r="J90" s="700"/>
      <c r="K90" s="701"/>
      <c r="L90" s="702"/>
      <c r="M90" s="364"/>
      <c r="N90" s="693">
        <f t="shared" si="5"/>
        <v>0</v>
      </c>
      <c r="O90" s="693"/>
      <c r="P90" s="694"/>
      <c r="Q90" s="695"/>
      <c r="R90" s="695"/>
      <c r="S90" s="695"/>
      <c r="T90" s="695"/>
      <c r="U90" s="695"/>
      <c r="V90" s="316"/>
      <c r="W90" s="316"/>
      <c r="X90" s="316"/>
      <c r="AH90" s="339"/>
      <c r="AI90" s="339"/>
      <c r="AJ90" s="339"/>
      <c r="AK90" s="339"/>
      <c r="AL90" s="339"/>
      <c r="AM90" s="339"/>
      <c r="AN90" s="339"/>
      <c r="AO90" s="339"/>
      <c r="AP90" s="339"/>
      <c r="AQ90" s="339"/>
      <c r="AR90" s="339"/>
      <c r="AS90" s="339"/>
      <c r="AT90" s="339"/>
      <c r="AU90" s="339"/>
      <c r="AV90" s="339"/>
      <c r="AW90" s="339"/>
      <c r="AX90" s="341"/>
      <c r="AY90" s="341"/>
      <c r="AZ90" s="341"/>
      <c r="BA90" s="341"/>
      <c r="BB90" s="341"/>
      <c r="BC90" s="341"/>
      <c r="BD90" s="341"/>
      <c r="BE90" s="341"/>
      <c r="BF90" s="341"/>
      <c r="BG90" s="341"/>
      <c r="BH90" s="341"/>
      <c r="BI90" s="341"/>
      <c r="BJ90" s="341"/>
      <c r="BK90" s="341"/>
      <c r="BL90" s="341"/>
      <c r="BM90" s="341"/>
      <c r="BN90" s="341"/>
      <c r="BO90" s="341"/>
      <c r="BY90" s="318"/>
      <c r="BZ90" s="318"/>
      <c r="CA90" s="318"/>
      <c r="CB90" s="318"/>
      <c r="CC90" s="318"/>
      <c r="CI90" s="341"/>
      <c r="CJ90" s="341"/>
      <c r="CK90" s="341"/>
      <c r="CL90" s="341"/>
      <c r="CM90" s="341"/>
      <c r="CN90" s="341"/>
      <c r="CO90" s="341"/>
      <c r="CP90" s="341"/>
      <c r="CQ90" s="341"/>
      <c r="CR90" s="341"/>
      <c r="CS90" s="341"/>
      <c r="CT90" s="341"/>
      <c r="CU90" s="341"/>
      <c r="CV90" s="341"/>
      <c r="CW90" s="341"/>
    </row>
    <row r="91" spans="1:123" ht="26.1" customHeight="1">
      <c r="A91" s="314"/>
      <c r="B91" s="329"/>
      <c r="C91" s="330"/>
      <c r="D91" s="699"/>
      <c r="E91" s="699"/>
      <c r="F91" s="699"/>
      <c r="G91" s="699"/>
      <c r="H91" s="699"/>
      <c r="I91" s="330"/>
      <c r="J91" s="700"/>
      <c r="K91" s="701"/>
      <c r="L91" s="702"/>
      <c r="M91" s="364"/>
      <c r="N91" s="693">
        <f t="shared" si="5"/>
        <v>0</v>
      </c>
      <c r="O91" s="693"/>
      <c r="P91" s="694"/>
      <c r="Q91" s="695"/>
      <c r="R91" s="695"/>
      <c r="S91" s="695"/>
      <c r="T91" s="695"/>
      <c r="U91" s="695"/>
      <c r="V91" s="316"/>
      <c r="W91" s="316"/>
      <c r="X91" s="316"/>
      <c r="AH91" s="339"/>
      <c r="AI91" s="339"/>
      <c r="AJ91" s="339"/>
      <c r="AK91" s="339"/>
      <c r="AL91" s="339"/>
      <c r="AM91" s="339"/>
      <c r="AN91" s="339"/>
      <c r="AO91" s="339"/>
      <c r="AP91" s="339"/>
      <c r="AQ91" s="339"/>
      <c r="AR91" s="339"/>
      <c r="AS91" s="339"/>
      <c r="AT91" s="339"/>
      <c r="AU91" s="339"/>
      <c r="AV91" s="339"/>
      <c r="AW91" s="339"/>
      <c r="AX91" s="341"/>
      <c r="AY91" s="341"/>
      <c r="AZ91" s="341"/>
      <c r="BA91" s="341"/>
      <c r="BB91" s="341"/>
      <c r="BC91" s="341"/>
      <c r="BD91" s="341"/>
      <c r="BE91" s="341"/>
      <c r="BF91" s="341"/>
      <c r="BG91" s="341"/>
      <c r="BH91" s="341"/>
      <c r="BI91" s="341"/>
      <c r="BJ91" s="341"/>
      <c r="BK91" s="341"/>
      <c r="BL91" s="341"/>
      <c r="BM91" s="341"/>
      <c r="BN91" s="341"/>
      <c r="BO91" s="341"/>
      <c r="BQ91" s="342"/>
      <c r="BR91" s="342"/>
      <c r="BS91" s="342"/>
      <c r="BT91" s="342"/>
      <c r="BU91" s="342"/>
      <c r="BV91" s="342"/>
      <c r="BW91" s="342"/>
      <c r="BX91" s="342"/>
      <c r="BY91" s="342"/>
      <c r="BZ91" s="342"/>
      <c r="CA91" s="342"/>
      <c r="CB91" s="342"/>
      <c r="CC91" s="342"/>
      <c r="CD91" s="342"/>
      <c r="CE91" s="342"/>
      <c r="CF91" s="342"/>
      <c r="CG91" s="342"/>
      <c r="CH91" s="342"/>
      <c r="CI91" s="341"/>
      <c r="CJ91" s="341"/>
      <c r="CK91" s="341"/>
      <c r="CL91" s="341"/>
      <c r="CM91" s="341"/>
      <c r="CN91" s="341"/>
      <c r="CO91" s="341"/>
      <c r="CP91" s="341"/>
      <c r="CQ91" s="341"/>
      <c r="CR91" s="341"/>
      <c r="CS91" s="341"/>
      <c r="CT91" s="341"/>
      <c r="CU91" s="341"/>
      <c r="CV91" s="341"/>
      <c r="CW91" s="341"/>
      <c r="CX91" s="341"/>
      <c r="CY91" s="341"/>
    </row>
    <row r="92" spans="1:123" ht="26.1" customHeight="1">
      <c r="A92" s="314"/>
      <c r="B92" s="329"/>
      <c r="C92" s="330"/>
      <c r="D92" s="699"/>
      <c r="E92" s="699"/>
      <c r="F92" s="699"/>
      <c r="G92" s="699"/>
      <c r="H92" s="699"/>
      <c r="I92" s="330"/>
      <c r="J92" s="700"/>
      <c r="K92" s="701"/>
      <c r="L92" s="702"/>
      <c r="M92" s="364"/>
      <c r="N92" s="693">
        <f t="shared" si="5"/>
        <v>0</v>
      </c>
      <c r="O92" s="693"/>
      <c r="P92" s="694"/>
      <c r="Q92" s="695"/>
      <c r="R92" s="695"/>
      <c r="S92" s="695"/>
      <c r="T92" s="695"/>
      <c r="U92" s="695"/>
      <c r="V92" s="316"/>
      <c r="W92" s="316"/>
      <c r="X92" s="316"/>
      <c r="AH92" s="339"/>
      <c r="AI92" s="339"/>
      <c r="AJ92" s="339"/>
      <c r="AK92" s="339"/>
      <c r="AL92" s="339"/>
      <c r="AM92" s="339"/>
      <c r="AN92" s="339"/>
      <c r="AO92" s="339"/>
      <c r="AP92" s="339"/>
      <c r="AQ92" s="339"/>
      <c r="AR92" s="339"/>
      <c r="AS92" s="339"/>
      <c r="AT92" s="339"/>
      <c r="AU92" s="339"/>
      <c r="AV92" s="339"/>
      <c r="AW92" s="339"/>
      <c r="AX92" s="341"/>
      <c r="AY92" s="341"/>
      <c r="AZ92" s="341"/>
      <c r="BA92" s="341"/>
      <c r="BB92" s="341"/>
      <c r="BC92" s="341"/>
      <c r="BD92" s="341"/>
      <c r="BE92" s="341"/>
      <c r="BF92" s="341"/>
      <c r="BG92" s="341"/>
      <c r="BH92" s="341"/>
      <c r="BI92" s="341"/>
      <c r="BJ92" s="341"/>
      <c r="BK92" s="341"/>
      <c r="BL92" s="341"/>
      <c r="BM92" s="341"/>
      <c r="BN92" s="341"/>
      <c r="BO92" s="341"/>
      <c r="BQ92" s="339"/>
      <c r="BR92" s="339"/>
      <c r="BS92" s="339"/>
      <c r="BT92" s="339"/>
      <c r="BU92" s="339"/>
      <c r="BV92" s="339"/>
      <c r="BW92" s="339"/>
      <c r="BX92" s="339"/>
      <c r="BY92" s="339"/>
      <c r="BZ92" s="339"/>
      <c r="CA92" s="339"/>
      <c r="CB92" s="339"/>
      <c r="CC92" s="339"/>
      <c r="CD92" s="339"/>
      <c r="CE92" s="339"/>
      <c r="CF92" s="339"/>
      <c r="CG92" s="341"/>
      <c r="CH92" s="341"/>
      <c r="CI92" s="341"/>
      <c r="CJ92" s="341"/>
      <c r="CK92" s="341"/>
      <c r="CL92" s="341"/>
      <c r="CM92" s="341"/>
      <c r="CN92" s="341"/>
      <c r="CO92" s="341"/>
      <c r="CP92" s="341"/>
      <c r="CQ92" s="341"/>
      <c r="CR92" s="341"/>
      <c r="CS92" s="341"/>
      <c r="CT92" s="341"/>
      <c r="CU92" s="341"/>
      <c r="CV92" s="341"/>
      <c r="CW92" s="341"/>
      <c r="CX92" s="341"/>
      <c r="CY92" s="341"/>
    </row>
    <row r="93" spans="1:123" ht="26.1" customHeight="1">
      <c r="A93" s="314"/>
      <c r="B93" s="329"/>
      <c r="C93" s="330"/>
      <c r="D93" s="699"/>
      <c r="E93" s="699"/>
      <c r="F93" s="699"/>
      <c r="G93" s="699"/>
      <c r="H93" s="699"/>
      <c r="I93" s="330"/>
      <c r="J93" s="700"/>
      <c r="K93" s="701"/>
      <c r="L93" s="702"/>
      <c r="M93" s="364"/>
      <c r="N93" s="693">
        <f t="shared" si="5"/>
        <v>0</v>
      </c>
      <c r="O93" s="693"/>
      <c r="P93" s="694"/>
      <c r="Q93" s="695"/>
      <c r="R93" s="695"/>
      <c r="S93" s="695"/>
      <c r="T93" s="695"/>
      <c r="U93" s="695"/>
      <c r="V93" s="316"/>
      <c r="W93" s="316"/>
      <c r="X93" s="316"/>
      <c r="AH93" s="339"/>
      <c r="AI93" s="339"/>
      <c r="AJ93" s="339"/>
      <c r="AK93" s="339"/>
      <c r="AL93" s="339"/>
      <c r="AM93" s="339"/>
      <c r="AN93" s="339"/>
      <c r="AO93" s="339"/>
      <c r="AP93" s="339"/>
      <c r="AQ93" s="339"/>
      <c r="AR93" s="339"/>
      <c r="AS93" s="339"/>
      <c r="AT93" s="339"/>
      <c r="AU93" s="339"/>
      <c r="AV93" s="339"/>
      <c r="AW93" s="339"/>
      <c r="AX93" s="341"/>
      <c r="AY93" s="341"/>
      <c r="AZ93" s="341"/>
      <c r="BA93" s="341"/>
      <c r="BB93" s="341"/>
      <c r="BC93" s="341"/>
      <c r="BD93" s="341"/>
      <c r="BE93" s="341"/>
      <c r="BF93" s="341"/>
      <c r="BG93" s="341"/>
      <c r="BH93" s="341"/>
      <c r="BI93" s="341"/>
      <c r="BJ93" s="341"/>
      <c r="BK93" s="341"/>
      <c r="BL93" s="341"/>
      <c r="BM93" s="341"/>
      <c r="BN93" s="341"/>
      <c r="BO93" s="341"/>
      <c r="BQ93" s="339"/>
      <c r="BR93" s="339"/>
      <c r="BS93" s="339"/>
      <c r="BT93" s="339"/>
      <c r="BU93" s="339"/>
      <c r="BV93" s="339"/>
      <c r="BW93" s="339"/>
      <c r="BX93" s="339"/>
      <c r="BY93" s="339"/>
      <c r="BZ93" s="339"/>
      <c r="CA93" s="339"/>
      <c r="CB93" s="339"/>
      <c r="CC93" s="339"/>
      <c r="CD93" s="339"/>
      <c r="CE93" s="339"/>
      <c r="CF93" s="339"/>
      <c r="CG93" s="341"/>
      <c r="CH93" s="341"/>
      <c r="CI93" s="341"/>
      <c r="CJ93" s="341"/>
      <c r="CK93" s="341"/>
      <c r="CL93" s="341"/>
      <c r="CM93" s="341"/>
      <c r="CN93" s="341"/>
      <c r="CO93" s="341"/>
      <c r="CP93" s="341"/>
      <c r="CQ93" s="341"/>
      <c r="CR93" s="341"/>
      <c r="CS93" s="341"/>
      <c r="CT93" s="341"/>
      <c r="CU93" s="341"/>
      <c r="CV93" s="341"/>
      <c r="CW93" s="341"/>
      <c r="CX93" s="341"/>
      <c r="CY93" s="341"/>
    </row>
    <row r="94" spans="1:123" ht="26.1" customHeight="1">
      <c r="A94" s="314"/>
      <c r="B94" s="329"/>
      <c r="C94" s="330"/>
      <c r="D94" s="699"/>
      <c r="E94" s="699"/>
      <c r="F94" s="699"/>
      <c r="G94" s="699"/>
      <c r="H94" s="699"/>
      <c r="I94" s="330"/>
      <c r="J94" s="700"/>
      <c r="K94" s="701"/>
      <c r="L94" s="702"/>
      <c r="M94" s="364"/>
      <c r="N94" s="693">
        <f t="shared" si="5"/>
        <v>0</v>
      </c>
      <c r="O94" s="693"/>
      <c r="P94" s="694"/>
      <c r="Q94" s="695"/>
      <c r="R94" s="695"/>
      <c r="S94" s="695"/>
      <c r="T94" s="695"/>
      <c r="U94" s="695"/>
      <c r="V94" s="316"/>
      <c r="W94" s="316"/>
      <c r="X94" s="316"/>
      <c r="CX94" s="341"/>
      <c r="CY94" s="341"/>
    </row>
    <row r="95" spans="1:123" ht="26.1" customHeight="1">
      <c r="A95" s="343"/>
      <c r="B95" s="329"/>
      <c r="C95" s="330"/>
      <c r="D95" s="699"/>
      <c r="E95" s="699"/>
      <c r="F95" s="699"/>
      <c r="G95" s="699"/>
      <c r="H95" s="699"/>
      <c r="I95" s="330"/>
      <c r="J95" s="700"/>
      <c r="K95" s="701"/>
      <c r="L95" s="702"/>
      <c r="M95" s="364"/>
      <c r="N95" s="693">
        <f t="shared" si="5"/>
        <v>0</v>
      </c>
      <c r="O95" s="693"/>
      <c r="P95" s="694"/>
      <c r="Q95" s="695"/>
      <c r="R95" s="695"/>
      <c r="S95" s="695"/>
      <c r="T95" s="695"/>
      <c r="U95" s="695"/>
      <c r="V95" s="316"/>
      <c r="W95" s="316"/>
      <c r="X95" s="316"/>
      <c r="AC95" s="340"/>
      <c r="AD95" s="340"/>
      <c r="AE95" s="340"/>
      <c r="AF95" s="340"/>
      <c r="AG95" s="340"/>
      <c r="AH95" s="340"/>
      <c r="AI95" s="340"/>
      <c r="AJ95" s="340"/>
      <c r="AK95" s="340"/>
      <c r="AL95" s="340"/>
      <c r="AM95" s="340"/>
      <c r="AN95" s="340"/>
      <c r="AO95" s="340"/>
      <c r="AP95" s="340"/>
      <c r="AQ95" s="340"/>
      <c r="AR95" s="339"/>
      <c r="AS95" s="339"/>
      <c r="AT95" s="339"/>
      <c r="AU95" s="339"/>
      <c r="AV95" s="339"/>
      <c r="AW95" s="339"/>
      <c r="AX95" s="339"/>
      <c r="AY95" s="339"/>
      <c r="AZ95" s="339"/>
      <c r="BA95" s="339"/>
      <c r="BB95" s="339"/>
      <c r="BC95" s="339"/>
      <c r="BD95" s="339"/>
      <c r="BE95" s="339"/>
      <c r="BF95" s="339"/>
      <c r="BG95" s="339"/>
      <c r="BH95" s="339"/>
      <c r="BI95" s="339"/>
      <c r="BJ95" s="339"/>
      <c r="BK95" s="339"/>
      <c r="BL95" s="339"/>
      <c r="BM95" s="339"/>
      <c r="BN95" s="339"/>
      <c r="BO95" s="339"/>
      <c r="BP95" s="339"/>
      <c r="BQ95" s="339"/>
      <c r="BR95" s="339"/>
      <c r="BS95" s="339"/>
      <c r="BT95" s="339"/>
      <c r="BU95" s="339"/>
      <c r="BV95" s="339"/>
      <c r="BW95" s="339"/>
      <c r="BX95" s="318"/>
      <c r="BY95" s="318"/>
      <c r="BZ95" s="318"/>
      <c r="CA95" s="318"/>
      <c r="CB95" s="318"/>
      <c r="CC95" s="318"/>
      <c r="CD95" s="318"/>
      <c r="CE95" s="318"/>
      <c r="CF95" s="318"/>
      <c r="CG95" s="318"/>
      <c r="CH95" s="318"/>
      <c r="CI95" s="318"/>
      <c r="CJ95" s="318"/>
      <c r="CK95" s="318"/>
      <c r="CL95" s="318"/>
      <c r="CM95" s="318"/>
      <c r="CN95" s="318"/>
      <c r="CO95" s="318"/>
      <c r="CP95" s="318"/>
      <c r="CQ95" s="318"/>
      <c r="CR95" s="318"/>
      <c r="CS95" s="318"/>
      <c r="CT95" s="318"/>
      <c r="CU95" s="318"/>
      <c r="CV95" s="318"/>
      <c r="CW95" s="318"/>
      <c r="CX95" s="318"/>
      <c r="CY95" s="318"/>
      <c r="CZ95" s="318"/>
      <c r="DA95" s="318"/>
      <c r="DB95" s="318"/>
      <c r="DC95" s="318"/>
      <c r="DD95" s="318"/>
      <c r="DE95" s="318"/>
      <c r="DF95" s="318"/>
      <c r="DG95" s="318"/>
      <c r="DH95" s="318"/>
      <c r="DI95" s="318"/>
      <c r="DJ95" s="318"/>
      <c r="DK95" s="318"/>
      <c r="DL95" s="318"/>
      <c r="DM95" s="318"/>
      <c r="DN95" s="318"/>
      <c r="DO95" s="318"/>
      <c r="DP95" s="318"/>
      <c r="DQ95" s="318"/>
      <c r="DR95" s="318"/>
      <c r="DS95" s="318"/>
    </row>
    <row r="96" spans="1:123" ht="26.1" customHeight="1">
      <c r="A96" s="314"/>
      <c r="B96" s="329"/>
      <c r="C96" s="330"/>
      <c r="D96" s="699"/>
      <c r="E96" s="699"/>
      <c r="F96" s="699"/>
      <c r="G96" s="699"/>
      <c r="H96" s="699"/>
      <c r="I96" s="330"/>
      <c r="J96" s="700"/>
      <c r="K96" s="701"/>
      <c r="L96" s="702"/>
      <c r="M96" s="364"/>
      <c r="N96" s="693">
        <f t="shared" si="5"/>
        <v>0</v>
      </c>
      <c r="O96" s="693"/>
      <c r="P96" s="694"/>
      <c r="Q96" s="695"/>
      <c r="R96" s="695"/>
      <c r="S96" s="695"/>
      <c r="T96" s="695"/>
      <c r="U96" s="695"/>
      <c r="V96" s="347"/>
      <c r="W96" s="348"/>
      <c r="X96" s="316"/>
      <c r="AD96" s="332"/>
      <c r="AE96" s="332"/>
      <c r="AF96" s="349"/>
      <c r="AV96" s="332"/>
      <c r="AW96" s="332"/>
      <c r="AX96" s="349"/>
      <c r="CA96" s="318"/>
      <c r="CB96" s="318"/>
      <c r="CC96" s="318"/>
      <c r="CD96" s="318"/>
      <c r="CE96" s="318"/>
      <c r="CF96" s="318"/>
      <c r="CG96" s="318"/>
      <c r="CH96" s="318"/>
      <c r="CI96" s="318"/>
      <c r="CJ96" s="318"/>
      <c r="CK96" s="318"/>
      <c r="CL96" s="318"/>
      <c r="CM96" s="318"/>
      <c r="CN96" s="318"/>
      <c r="CO96" s="318"/>
      <c r="CP96" s="318"/>
      <c r="CQ96" s="318"/>
      <c r="CR96" s="318"/>
      <c r="CS96" s="318"/>
      <c r="CT96" s="318"/>
      <c r="CU96" s="318"/>
      <c r="CV96" s="318"/>
      <c r="CW96" s="318"/>
      <c r="CX96" s="318"/>
      <c r="CY96" s="318"/>
      <c r="CZ96" s="318"/>
      <c r="DA96" s="318"/>
      <c r="DB96" s="318"/>
      <c r="DC96" s="318"/>
      <c r="DD96" s="318"/>
      <c r="DE96" s="318"/>
      <c r="DF96" s="318"/>
      <c r="DG96" s="318"/>
      <c r="DH96" s="318"/>
      <c r="DI96" s="318"/>
      <c r="DJ96" s="318"/>
      <c r="DK96" s="318"/>
      <c r="DL96" s="350"/>
      <c r="DM96" s="350"/>
      <c r="DN96" s="350"/>
      <c r="DO96" s="350"/>
      <c r="DP96" s="350"/>
      <c r="DQ96" s="318"/>
      <c r="DR96" s="318"/>
      <c r="DS96" s="318"/>
    </row>
    <row r="97" spans="1:123" ht="26.1" customHeight="1">
      <c r="A97" s="314"/>
      <c r="B97" s="329"/>
      <c r="C97" s="330"/>
      <c r="D97" s="699"/>
      <c r="E97" s="699"/>
      <c r="F97" s="699"/>
      <c r="G97" s="699"/>
      <c r="H97" s="699"/>
      <c r="I97" s="330"/>
      <c r="J97" s="700"/>
      <c r="K97" s="701"/>
      <c r="L97" s="702"/>
      <c r="M97" s="364"/>
      <c r="N97" s="693">
        <f t="shared" si="5"/>
        <v>0</v>
      </c>
      <c r="O97" s="693"/>
      <c r="P97" s="694"/>
      <c r="Q97" s="695"/>
      <c r="R97" s="695"/>
      <c r="S97" s="695"/>
      <c r="T97" s="695"/>
      <c r="U97" s="695"/>
      <c r="V97" s="351"/>
      <c r="W97" s="351"/>
      <c r="X97" s="351"/>
      <c r="AD97" s="332"/>
      <c r="AE97" s="332"/>
      <c r="AV97" s="332"/>
      <c r="AW97" s="332"/>
      <c r="CA97" s="318"/>
      <c r="CB97" s="318"/>
      <c r="CC97" s="318"/>
      <c r="CD97" s="318"/>
      <c r="CE97" s="318"/>
      <c r="CF97" s="318"/>
      <c r="CG97" s="318"/>
      <c r="CH97" s="318"/>
      <c r="CI97" s="318"/>
      <c r="CJ97" s="318"/>
      <c r="CK97" s="318"/>
      <c r="CL97" s="318"/>
      <c r="CM97" s="318"/>
      <c r="CN97" s="318"/>
      <c r="CO97" s="318"/>
      <c r="CP97" s="318"/>
      <c r="CQ97" s="318"/>
      <c r="CR97" s="318"/>
      <c r="CS97" s="318"/>
      <c r="CT97" s="318"/>
      <c r="CU97" s="318"/>
      <c r="CV97" s="318"/>
      <c r="CW97" s="318"/>
      <c r="CX97" s="318"/>
      <c r="CY97" s="318"/>
      <c r="CZ97" s="318"/>
      <c r="DA97" s="318"/>
      <c r="DB97" s="318"/>
      <c r="DC97" s="318"/>
      <c r="DD97" s="318"/>
      <c r="DE97" s="318"/>
      <c r="DF97" s="318"/>
      <c r="DG97" s="318"/>
      <c r="DH97" s="318"/>
      <c r="DI97" s="318"/>
      <c r="DJ97" s="318"/>
      <c r="DK97" s="318"/>
      <c r="DL97" s="318"/>
      <c r="DM97" s="318"/>
      <c r="DN97" s="318"/>
      <c r="DO97" s="318"/>
      <c r="DP97" s="318"/>
      <c r="DQ97" s="318"/>
      <c r="DR97" s="318"/>
      <c r="DS97" s="318"/>
    </row>
    <row r="98" spans="1:123" ht="26.1" customHeight="1">
      <c r="A98" s="314"/>
      <c r="B98" s="329"/>
      <c r="C98" s="330"/>
      <c r="D98" s="699"/>
      <c r="E98" s="699"/>
      <c r="F98" s="699"/>
      <c r="G98" s="699"/>
      <c r="H98" s="699"/>
      <c r="I98" s="330"/>
      <c r="J98" s="700"/>
      <c r="K98" s="701"/>
      <c r="L98" s="702"/>
      <c r="M98" s="364"/>
      <c r="N98" s="693">
        <f t="shared" si="5"/>
        <v>0</v>
      </c>
      <c r="O98" s="693"/>
      <c r="P98" s="694"/>
      <c r="Q98" s="695"/>
      <c r="R98" s="695"/>
      <c r="S98" s="695"/>
      <c r="T98" s="695"/>
      <c r="U98" s="695"/>
      <c r="V98" s="316"/>
      <c r="W98" s="316"/>
      <c r="X98" s="316"/>
      <c r="AD98" s="332"/>
      <c r="AE98" s="332"/>
      <c r="AV98" s="332"/>
      <c r="AW98" s="332"/>
      <c r="BV98" s="340"/>
      <c r="BW98" s="340"/>
      <c r="BX98" s="340"/>
      <c r="BY98" s="340"/>
      <c r="BZ98" s="340"/>
    </row>
    <row r="99" spans="1:123" ht="26.1" customHeight="1">
      <c r="A99" s="314"/>
      <c r="B99" s="329"/>
      <c r="C99" s="330"/>
      <c r="D99" s="699"/>
      <c r="E99" s="699"/>
      <c r="F99" s="699"/>
      <c r="G99" s="699"/>
      <c r="H99" s="699"/>
      <c r="I99" s="330"/>
      <c r="J99" s="700"/>
      <c r="K99" s="701"/>
      <c r="L99" s="702"/>
      <c r="M99" s="364"/>
      <c r="N99" s="693">
        <f t="shared" si="5"/>
        <v>0</v>
      </c>
      <c r="O99" s="693"/>
      <c r="P99" s="694"/>
      <c r="Q99" s="695"/>
      <c r="R99" s="695"/>
      <c r="S99" s="695"/>
      <c r="T99" s="695"/>
      <c r="U99" s="695"/>
      <c r="V99" s="316"/>
      <c r="W99" s="316"/>
      <c r="X99" s="316"/>
      <c r="AD99" s="332"/>
      <c r="AE99" s="332"/>
      <c r="AV99" s="332"/>
      <c r="AW99" s="332"/>
      <c r="BV99" s="340"/>
      <c r="BW99" s="340"/>
      <c r="BX99" s="340"/>
      <c r="BY99" s="340"/>
      <c r="BZ99" s="340"/>
    </row>
    <row r="100" spans="1:123" ht="26.1" customHeight="1">
      <c r="A100" s="314"/>
      <c r="B100" s="329"/>
      <c r="C100" s="330"/>
      <c r="D100" s="699"/>
      <c r="E100" s="699"/>
      <c r="F100" s="699"/>
      <c r="G100" s="699"/>
      <c r="H100" s="699"/>
      <c r="I100" s="330"/>
      <c r="J100" s="700"/>
      <c r="K100" s="701"/>
      <c r="L100" s="702"/>
      <c r="M100" s="364"/>
      <c r="N100" s="693">
        <f t="shared" si="5"/>
        <v>0</v>
      </c>
      <c r="O100" s="693"/>
      <c r="P100" s="694"/>
      <c r="Q100" s="695"/>
      <c r="R100" s="695"/>
      <c r="S100" s="695"/>
      <c r="T100" s="695"/>
      <c r="U100" s="695"/>
      <c r="V100" s="316"/>
      <c r="W100" s="316"/>
      <c r="X100" s="316"/>
    </row>
    <row r="101" spans="1:123" s="340" customFormat="1" ht="26.1" customHeight="1">
      <c r="A101" s="314"/>
      <c r="B101" s="329"/>
      <c r="C101" s="330"/>
      <c r="D101" s="699"/>
      <c r="E101" s="699"/>
      <c r="F101" s="699"/>
      <c r="G101" s="699"/>
      <c r="H101" s="699"/>
      <c r="I101" s="330"/>
      <c r="J101" s="700"/>
      <c r="K101" s="701"/>
      <c r="L101" s="702"/>
      <c r="M101" s="364"/>
      <c r="N101" s="693">
        <f t="shared" si="5"/>
        <v>0</v>
      </c>
      <c r="O101" s="693"/>
      <c r="P101" s="694"/>
      <c r="Q101" s="695"/>
      <c r="R101" s="695"/>
      <c r="S101" s="695"/>
      <c r="T101" s="695"/>
      <c r="U101" s="695"/>
      <c r="V101" s="316"/>
      <c r="W101" s="316"/>
      <c r="X101" s="316"/>
      <c r="Y101" s="317"/>
      <c r="Z101" s="317"/>
      <c r="AA101" s="317"/>
      <c r="AB101" s="317"/>
      <c r="AC101" s="317"/>
      <c r="CX101" s="317"/>
    </row>
    <row r="102" spans="1:123" s="340" customFormat="1" ht="26.1" customHeight="1">
      <c r="A102" s="315"/>
      <c r="B102" s="329"/>
      <c r="C102" s="330"/>
      <c r="D102" s="699"/>
      <c r="E102" s="699"/>
      <c r="F102" s="699"/>
      <c r="G102" s="699"/>
      <c r="H102" s="699"/>
      <c r="I102" s="330"/>
      <c r="J102" s="700"/>
      <c r="K102" s="701"/>
      <c r="L102" s="702"/>
      <c r="M102" s="364"/>
      <c r="N102" s="693">
        <f t="shared" si="5"/>
        <v>0</v>
      </c>
      <c r="O102" s="693"/>
      <c r="P102" s="694"/>
      <c r="Q102" s="695"/>
      <c r="R102" s="695"/>
      <c r="S102" s="695"/>
      <c r="T102" s="695"/>
      <c r="U102" s="695"/>
      <c r="V102" s="316"/>
      <c r="W102" s="316"/>
      <c r="X102" s="316"/>
      <c r="Y102" s="317"/>
      <c r="Z102" s="317"/>
      <c r="AA102" s="317"/>
      <c r="AB102" s="318"/>
      <c r="AC102" s="318"/>
      <c r="AD102" s="339"/>
      <c r="AE102" s="339"/>
      <c r="AF102" s="339"/>
      <c r="AG102" s="339"/>
      <c r="AH102" s="339"/>
      <c r="AI102" s="339"/>
      <c r="AJ102" s="339"/>
      <c r="AK102" s="339"/>
      <c r="AL102" s="339"/>
      <c r="AM102" s="339"/>
      <c r="AN102" s="339"/>
      <c r="AO102" s="339"/>
      <c r="AP102" s="339"/>
      <c r="AQ102" s="339"/>
      <c r="AR102" s="339"/>
      <c r="AS102" s="339"/>
      <c r="AT102" s="339"/>
      <c r="AU102" s="339"/>
      <c r="AV102" s="339"/>
      <c r="AW102" s="339"/>
      <c r="AX102" s="339"/>
      <c r="AY102" s="339"/>
      <c r="AZ102" s="339"/>
      <c r="BA102" s="339"/>
      <c r="BB102" s="339"/>
      <c r="BC102" s="339"/>
      <c r="BD102" s="339"/>
      <c r="BE102" s="339"/>
      <c r="BF102" s="339"/>
      <c r="BG102" s="339"/>
      <c r="BH102" s="339"/>
      <c r="BI102" s="339"/>
      <c r="BJ102" s="339"/>
      <c r="BK102" s="339"/>
      <c r="BL102" s="339"/>
      <c r="BM102" s="339"/>
      <c r="BN102" s="339"/>
      <c r="BO102" s="339"/>
      <c r="BP102" s="339"/>
      <c r="BQ102" s="339"/>
      <c r="BR102" s="339"/>
      <c r="BS102" s="339"/>
      <c r="BT102" s="339"/>
      <c r="BU102" s="339"/>
      <c r="BV102" s="339"/>
      <c r="BW102" s="339"/>
      <c r="BX102" s="339"/>
      <c r="BY102" s="339"/>
      <c r="BZ102" s="339"/>
      <c r="CA102" s="339"/>
      <c r="CB102" s="339"/>
      <c r="CC102" s="339"/>
      <c r="CD102" s="339"/>
      <c r="CE102" s="339"/>
      <c r="CF102" s="339"/>
      <c r="CG102" s="339"/>
      <c r="CH102" s="339"/>
      <c r="CI102" s="339"/>
      <c r="CJ102" s="339"/>
      <c r="CK102" s="339"/>
      <c r="CL102" s="339"/>
      <c r="CM102" s="339"/>
      <c r="CN102" s="339"/>
      <c r="CO102" s="339"/>
      <c r="CP102" s="339"/>
      <c r="CQ102" s="339"/>
      <c r="CR102" s="339"/>
      <c r="CS102" s="339"/>
      <c r="CT102" s="339"/>
      <c r="CU102" s="339"/>
      <c r="CV102" s="339"/>
      <c r="CW102" s="339"/>
      <c r="CX102" s="339"/>
      <c r="CY102" s="339"/>
      <c r="CZ102" s="339"/>
      <c r="DA102" s="339"/>
      <c r="DB102" s="339"/>
      <c r="DC102" s="339"/>
      <c r="DD102" s="339"/>
      <c r="DE102" s="339"/>
      <c r="DF102" s="339"/>
      <c r="DG102" s="339"/>
      <c r="DH102" s="339"/>
      <c r="DI102" s="339"/>
      <c r="DJ102" s="339"/>
      <c r="DK102" s="339"/>
      <c r="DL102" s="339"/>
      <c r="DM102" s="339"/>
      <c r="DN102" s="339"/>
      <c r="DO102" s="339"/>
      <c r="DP102" s="339"/>
      <c r="DQ102" s="339"/>
      <c r="DR102" s="339"/>
      <c r="DS102" s="339"/>
    </row>
    <row r="103" spans="1:123" ht="26.1" customHeight="1">
      <c r="A103" s="324"/>
      <c r="B103" s="365"/>
      <c r="C103" s="366"/>
      <c r="D103" s="690" t="s">
        <v>52</v>
      </c>
      <c r="E103" s="690"/>
      <c r="F103" s="690"/>
      <c r="G103" s="691"/>
      <c r="H103" s="691"/>
      <c r="I103" s="366"/>
      <c r="J103" s="692"/>
      <c r="K103" s="692"/>
      <c r="L103" s="692"/>
      <c r="M103" s="367"/>
      <c r="N103" s="693">
        <f>SUM(N76:O102)</f>
        <v>0</v>
      </c>
      <c r="O103" s="693"/>
      <c r="P103" s="694"/>
      <c r="Q103" s="695"/>
      <c r="R103" s="695"/>
      <c r="S103" s="695"/>
      <c r="T103" s="695"/>
      <c r="U103" s="695"/>
      <c r="V103" s="316"/>
      <c r="W103" s="316"/>
      <c r="X103" s="316"/>
      <c r="AB103" s="336"/>
      <c r="AC103" s="336"/>
      <c r="AD103" s="336"/>
      <c r="AE103" s="336"/>
      <c r="AF103" s="336"/>
      <c r="AG103" s="336"/>
      <c r="AH103" s="336"/>
      <c r="AI103" s="336"/>
      <c r="AJ103" s="354"/>
      <c r="AK103" s="354"/>
      <c r="AL103" s="354"/>
      <c r="AM103" s="354"/>
      <c r="AN103" s="354"/>
      <c r="AO103" s="354"/>
      <c r="AP103" s="354"/>
      <c r="AQ103" s="354"/>
      <c r="AR103" s="354"/>
      <c r="AS103" s="354"/>
      <c r="AT103" s="354"/>
      <c r="AU103" s="354"/>
      <c r="AV103" s="354"/>
      <c r="AW103" s="354"/>
      <c r="AX103" s="354"/>
      <c r="AY103" s="354"/>
      <c r="AZ103" s="354"/>
      <c r="BA103" s="354"/>
      <c r="BB103" s="354"/>
      <c r="BC103" s="354"/>
      <c r="BD103" s="354"/>
      <c r="BE103" s="354"/>
      <c r="BF103" s="354"/>
      <c r="BG103" s="354"/>
      <c r="BH103" s="354"/>
      <c r="BI103" s="354"/>
      <c r="BJ103" s="354"/>
      <c r="BK103" s="354"/>
      <c r="BL103" s="354"/>
      <c r="BM103" s="354"/>
      <c r="BN103" s="354"/>
      <c r="BO103" s="354"/>
      <c r="BP103" s="354"/>
      <c r="BQ103" s="354"/>
      <c r="BR103" s="354"/>
      <c r="BS103" s="354"/>
      <c r="BT103" s="354"/>
      <c r="BU103" s="336"/>
      <c r="BV103" s="336"/>
      <c r="BW103" s="336"/>
      <c r="BX103" s="336"/>
      <c r="BY103" s="355"/>
      <c r="BZ103" s="355"/>
      <c r="CA103" s="355"/>
      <c r="CB103" s="355"/>
      <c r="CC103" s="355"/>
      <c r="CD103" s="355"/>
      <c r="CE103" s="355"/>
      <c r="CF103" s="355"/>
      <c r="CG103" s="355"/>
      <c r="CH103" s="355"/>
      <c r="CI103" s="356"/>
      <c r="CJ103" s="356"/>
      <c r="CK103" s="356"/>
      <c r="CL103" s="356"/>
      <c r="CM103" s="356"/>
      <c r="CN103" s="356"/>
      <c r="CO103" s="356"/>
      <c r="CP103" s="356"/>
      <c r="CQ103" s="356"/>
      <c r="CR103" s="356"/>
      <c r="CS103" s="357"/>
      <c r="CT103" s="357"/>
      <c r="CU103" s="357"/>
      <c r="CV103" s="357"/>
      <c r="CW103" s="357"/>
      <c r="CX103" s="357"/>
      <c r="CY103" s="357"/>
      <c r="CZ103" s="357"/>
      <c r="DA103" s="357"/>
      <c r="DB103" s="357"/>
      <c r="DC103" s="357"/>
    </row>
    <row r="104" spans="1:123" ht="26.1" customHeight="1">
      <c r="A104" s="324"/>
      <c r="B104" s="358"/>
      <c r="C104" s="359"/>
      <c r="D104" s="696"/>
      <c r="E104" s="696"/>
      <c r="F104" s="696"/>
      <c r="G104" s="696"/>
      <c r="H104" s="696"/>
      <c r="I104" s="359"/>
      <c r="J104" s="697"/>
      <c r="K104" s="697"/>
      <c r="L104" s="697"/>
      <c r="M104" s="368"/>
      <c r="N104" s="698"/>
      <c r="O104" s="698"/>
      <c r="P104" s="694"/>
      <c r="Q104" s="695"/>
      <c r="R104" s="695"/>
      <c r="S104" s="695"/>
      <c r="T104" s="695"/>
      <c r="U104" s="695"/>
      <c r="V104" s="316"/>
      <c r="W104" s="316"/>
      <c r="X104" s="316"/>
      <c r="AB104" s="336"/>
      <c r="AC104" s="336"/>
      <c r="AD104" s="336"/>
      <c r="AE104" s="336"/>
      <c r="AF104" s="336"/>
      <c r="AG104" s="336"/>
      <c r="AH104" s="336"/>
      <c r="AI104" s="336"/>
      <c r="AJ104" s="354"/>
      <c r="AK104" s="354"/>
      <c r="AL104" s="354"/>
      <c r="AM104" s="354"/>
      <c r="AN104" s="354"/>
      <c r="AO104" s="354"/>
      <c r="AP104" s="354"/>
      <c r="AQ104" s="354"/>
      <c r="AR104" s="354"/>
      <c r="AS104" s="354"/>
      <c r="AT104" s="354"/>
      <c r="AU104" s="354"/>
      <c r="AV104" s="354"/>
      <c r="AW104" s="354"/>
      <c r="AX104" s="354"/>
      <c r="AY104" s="354"/>
      <c r="AZ104" s="354"/>
      <c r="BA104" s="354"/>
      <c r="BB104" s="354"/>
      <c r="BC104" s="354"/>
      <c r="BD104" s="354"/>
      <c r="BE104" s="354"/>
      <c r="BF104" s="354"/>
      <c r="BG104" s="354"/>
      <c r="BH104" s="354"/>
      <c r="BI104" s="354"/>
      <c r="BJ104" s="354"/>
      <c r="BK104" s="354"/>
      <c r="BL104" s="354"/>
      <c r="BM104" s="354"/>
      <c r="BN104" s="354"/>
      <c r="BO104" s="354"/>
      <c r="BP104" s="354"/>
      <c r="BQ104" s="354"/>
      <c r="BR104" s="354"/>
      <c r="BS104" s="354"/>
      <c r="BT104" s="354"/>
      <c r="BU104" s="336"/>
      <c r="BV104" s="336"/>
      <c r="BW104" s="336"/>
      <c r="BX104" s="336"/>
      <c r="BY104" s="355"/>
      <c r="BZ104" s="355"/>
      <c r="CA104" s="355"/>
      <c r="CB104" s="355"/>
      <c r="CC104" s="355"/>
      <c r="CD104" s="355"/>
      <c r="CE104" s="355"/>
      <c r="CF104" s="355"/>
      <c r="CG104" s="355"/>
      <c r="CH104" s="355"/>
      <c r="CI104" s="356"/>
      <c r="CJ104" s="356"/>
      <c r="CK104" s="356"/>
      <c r="CL104" s="356"/>
      <c r="CM104" s="356"/>
      <c r="CN104" s="356"/>
      <c r="CO104" s="356"/>
      <c r="CP104" s="356"/>
      <c r="CQ104" s="356"/>
      <c r="CR104" s="356"/>
      <c r="CS104" s="357"/>
      <c r="CT104" s="357"/>
      <c r="CU104" s="357"/>
      <c r="CV104" s="357"/>
      <c r="CW104" s="357"/>
      <c r="CX104" s="357"/>
      <c r="CY104" s="357"/>
      <c r="CZ104" s="357"/>
      <c r="DA104" s="357"/>
      <c r="DB104" s="357"/>
      <c r="DC104" s="357"/>
    </row>
    <row r="105" spans="1:123" ht="26.1" customHeight="1">
      <c r="A105" s="324"/>
      <c r="B105" s="324"/>
      <c r="C105" s="324"/>
      <c r="D105" s="684"/>
      <c r="E105" s="684"/>
      <c r="F105" s="684"/>
      <c r="G105" s="685"/>
      <c r="H105" s="685"/>
      <c r="I105" s="361"/>
      <c r="J105" s="686"/>
      <c r="K105" s="686"/>
      <c r="L105" s="686"/>
      <c r="M105" s="362"/>
      <c r="N105" s="687"/>
      <c r="O105" s="687"/>
      <c r="P105" s="688" t="s">
        <v>282</v>
      </c>
      <c r="Q105" s="688"/>
      <c r="R105" s="689">
        <v>3</v>
      </c>
      <c r="S105" s="689"/>
      <c r="T105" s="689"/>
      <c r="U105" s="363"/>
      <c r="V105" s="316"/>
      <c r="W105" s="316"/>
      <c r="X105" s="316"/>
      <c r="AB105" s="336"/>
      <c r="AC105" s="336"/>
      <c r="AD105" s="336"/>
      <c r="AE105" s="336"/>
      <c r="AF105" s="336"/>
      <c r="AG105" s="336"/>
      <c r="AH105" s="336"/>
      <c r="AI105" s="336"/>
      <c r="AJ105" s="354"/>
      <c r="AK105" s="354"/>
      <c r="AL105" s="354"/>
      <c r="AM105" s="354"/>
      <c r="AN105" s="354"/>
      <c r="AO105" s="354"/>
      <c r="AP105" s="354"/>
      <c r="AQ105" s="354"/>
      <c r="AR105" s="354"/>
      <c r="AS105" s="354"/>
      <c r="AT105" s="354"/>
      <c r="AU105" s="354"/>
      <c r="AV105" s="354"/>
      <c r="AW105" s="354"/>
      <c r="AX105" s="354"/>
      <c r="AY105" s="354"/>
      <c r="AZ105" s="354"/>
      <c r="BA105" s="354"/>
      <c r="BB105" s="354"/>
      <c r="BC105" s="354"/>
      <c r="BD105" s="354"/>
      <c r="BE105" s="354"/>
      <c r="BF105" s="354"/>
      <c r="BG105" s="354"/>
      <c r="BH105" s="354"/>
      <c r="BI105" s="354"/>
      <c r="BJ105" s="354"/>
      <c r="BK105" s="354"/>
      <c r="BL105" s="354"/>
      <c r="BM105" s="354"/>
      <c r="BN105" s="354"/>
      <c r="BO105" s="354"/>
      <c r="BP105" s="354"/>
      <c r="BQ105" s="354"/>
      <c r="BR105" s="354"/>
      <c r="BS105" s="354"/>
      <c r="BT105" s="354"/>
      <c r="BU105" s="354"/>
      <c r="BV105" s="354"/>
      <c r="BW105" s="354"/>
      <c r="BX105" s="354"/>
      <c r="BY105" s="355"/>
      <c r="BZ105" s="355"/>
      <c r="CA105" s="355"/>
      <c r="CB105" s="355"/>
      <c r="CC105" s="355"/>
      <c r="CD105" s="355"/>
      <c r="CE105" s="355"/>
      <c r="CF105" s="355"/>
      <c r="CG105" s="355"/>
      <c r="CH105" s="355"/>
      <c r="CI105" s="356"/>
      <c r="CJ105" s="356"/>
      <c r="CK105" s="356"/>
      <c r="CL105" s="356"/>
      <c r="CM105" s="356"/>
      <c r="CN105" s="356"/>
      <c r="CO105" s="356"/>
      <c r="CP105" s="356"/>
      <c r="CQ105" s="356"/>
      <c r="CR105" s="356"/>
      <c r="CS105" s="357"/>
      <c r="CT105" s="357"/>
      <c r="CU105" s="357"/>
      <c r="CV105" s="357"/>
      <c r="CW105" s="357"/>
      <c r="CX105" s="357"/>
      <c r="CY105" s="357"/>
      <c r="CZ105" s="357"/>
      <c r="DA105" s="357"/>
      <c r="DB105" s="357"/>
      <c r="DC105" s="357"/>
    </row>
    <row r="106" spans="1:123" ht="21.75" customHeight="1">
      <c r="A106" s="314"/>
      <c r="B106" s="314"/>
      <c r="C106" s="314"/>
      <c r="D106" s="314"/>
      <c r="E106" s="314"/>
      <c r="F106" s="314"/>
      <c r="G106" s="314"/>
      <c r="H106" s="314"/>
      <c r="I106" s="314"/>
      <c r="J106" s="314"/>
      <c r="K106" s="314"/>
      <c r="L106" s="314"/>
      <c r="M106" s="314"/>
      <c r="N106" s="706">
        <v>0</v>
      </c>
      <c r="O106" s="706"/>
      <c r="P106" s="706"/>
      <c r="Q106" s="706"/>
      <c r="R106" s="706"/>
      <c r="S106" s="706"/>
      <c r="T106" s="706"/>
      <c r="U106" s="315"/>
      <c r="V106" s="316"/>
      <c r="W106" s="316"/>
      <c r="X106" s="316"/>
      <c r="CW106" s="318"/>
      <c r="CX106" s="318"/>
      <c r="CY106" s="318"/>
      <c r="CZ106" s="318"/>
      <c r="DD106" s="318"/>
      <c r="DE106" s="318"/>
      <c r="DF106" s="318"/>
      <c r="DG106" s="318"/>
      <c r="DK106" s="318"/>
      <c r="DL106" s="318"/>
      <c r="DM106" s="318"/>
      <c r="DN106" s="318"/>
      <c r="DO106" s="318"/>
      <c r="DP106" s="318"/>
      <c r="DQ106" s="318"/>
      <c r="DR106" s="318"/>
      <c r="DS106" s="318"/>
    </row>
    <row r="107" spans="1:123" ht="20.25" customHeight="1">
      <c r="A107" s="707" t="s">
        <v>269</v>
      </c>
      <c r="B107" s="707"/>
      <c r="C107" s="707"/>
      <c r="D107" s="707"/>
      <c r="E107" s="707"/>
      <c r="F107" s="707"/>
      <c r="G107" s="707"/>
      <c r="H107" s="707"/>
      <c r="I107" s="707"/>
      <c r="J107" s="707"/>
      <c r="K107" s="707"/>
      <c r="L107" s="707"/>
      <c r="M107" s="707"/>
      <c r="N107" s="707"/>
      <c r="O107" s="707"/>
      <c r="P107" s="707"/>
      <c r="Q107" s="707"/>
      <c r="R107" s="707"/>
      <c r="S107" s="707"/>
      <c r="T107" s="707"/>
      <c r="U107" s="707"/>
      <c r="V107" s="319"/>
      <c r="W107" s="319"/>
      <c r="X107" s="319"/>
      <c r="Y107" s="320"/>
      <c r="Z107" s="320"/>
      <c r="AA107" s="320"/>
      <c r="AB107" s="320"/>
      <c r="AC107" s="320"/>
      <c r="AD107" s="320"/>
      <c r="AE107" s="320"/>
      <c r="AF107" s="320"/>
      <c r="AG107" s="320"/>
      <c r="AH107" s="320"/>
      <c r="AI107" s="320"/>
      <c r="AJ107" s="320"/>
      <c r="AK107" s="320"/>
      <c r="AL107" s="320"/>
      <c r="AM107" s="320"/>
      <c r="AN107" s="320"/>
      <c r="AO107" s="320"/>
      <c r="AP107" s="320"/>
      <c r="AQ107" s="320"/>
      <c r="AR107" s="320"/>
      <c r="AS107" s="320"/>
      <c r="AT107" s="320"/>
      <c r="AU107" s="320"/>
      <c r="AV107" s="320"/>
      <c r="AW107" s="320"/>
      <c r="AX107" s="320"/>
      <c r="AY107" s="320"/>
      <c r="AZ107" s="320"/>
      <c r="BA107" s="320"/>
      <c r="BB107" s="320"/>
      <c r="BC107" s="320"/>
      <c r="BD107" s="320"/>
      <c r="BE107" s="320"/>
      <c r="BF107" s="320"/>
      <c r="BG107" s="320"/>
      <c r="BH107" s="320"/>
      <c r="BI107" s="320"/>
      <c r="BJ107" s="320"/>
      <c r="BK107" s="320"/>
      <c r="BL107" s="320"/>
      <c r="BM107" s="320"/>
      <c r="BN107" s="320"/>
      <c r="BO107" s="320"/>
      <c r="BP107" s="320"/>
      <c r="BQ107" s="320"/>
      <c r="BR107" s="320"/>
      <c r="BS107" s="320"/>
      <c r="BT107" s="320"/>
      <c r="BU107" s="320"/>
      <c r="BV107" s="320"/>
      <c r="BW107" s="320"/>
      <c r="BX107" s="320"/>
      <c r="BY107" s="320"/>
      <c r="BZ107" s="320"/>
      <c r="CA107" s="320"/>
      <c r="CB107" s="320"/>
      <c r="CC107" s="320"/>
      <c r="CD107" s="320"/>
      <c r="CE107" s="320"/>
      <c r="CF107" s="320"/>
      <c r="CG107" s="320"/>
      <c r="CH107" s="320"/>
      <c r="CI107" s="320"/>
      <c r="CJ107" s="320"/>
      <c r="CK107" s="320"/>
      <c r="CL107" s="320"/>
      <c r="CM107" s="320"/>
      <c r="CN107" s="320"/>
      <c r="CO107" s="320"/>
      <c r="CP107" s="320"/>
      <c r="CQ107" s="320"/>
      <c r="CR107" s="320"/>
      <c r="CS107" s="320"/>
      <c r="CT107" s="320"/>
      <c r="CU107" s="320"/>
      <c r="CV107" s="320"/>
      <c r="CW107" s="320"/>
      <c r="CX107" s="320"/>
      <c r="CY107" s="320"/>
      <c r="CZ107" s="320"/>
      <c r="DA107" s="320"/>
      <c r="DB107" s="320"/>
      <c r="DC107" s="320"/>
      <c r="DD107" s="320"/>
      <c r="DE107" s="320"/>
      <c r="DF107" s="320"/>
      <c r="DG107" s="320"/>
      <c r="DH107" s="320"/>
      <c r="DI107" s="320"/>
      <c r="DJ107" s="320"/>
      <c r="DK107" s="320"/>
      <c r="DL107" s="320"/>
      <c r="DM107" s="320"/>
      <c r="DN107" s="320"/>
      <c r="DO107" s="320"/>
      <c r="DP107" s="320"/>
      <c r="DQ107" s="320"/>
      <c r="DR107" s="320"/>
      <c r="DS107" s="320"/>
    </row>
    <row r="108" spans="1:123" ht="24.75" customHeight="1">
      <c r="A108" s="314"/>
      <c r="B108" s="314"/>
      <c r="C108" s="708" t="str">
        <f>+C3</f>
        <v>工事名</v>
      </c>
      <c r="D108" s="708"/>
      <c r="E108" s="314"/>
      <c r="F108" s="709">
        <f>+F3</f>
        <v>0</v>
      </c>
      <c r="G108" s="709"/>
      <c r="H108" s="314"/>
      <c r="I108" s="314"/>
      <c r="J108" s="314"/>
      <c r="K108" s="314" t="s">
        <v>270</v>
      </c>
      <c r="L108" s="314"/>
      <c r="M108" s="710">
        <f>+M3</f>
        <v>0</v>
      </c>
      <c r="N108" s="710"/>
      <c r="O108" s="710"/>
      <c r="P108" s="710"/>
      <c r="Q108" s="710"/>
      <c r="R108" s="710"/>
      <c r="S108" s="314"/>
      <c r="T108" s="314"/>
      <c r="U108" s="314"/>
      <c r="V108" s="316"/>
      <c r="W108" s="316"/>
      <c r="X108" s="316"/>
    </row>
    <row r="109" spans="1:123" ht="13.5" customHeight="1">
      <c r="A109" s="314"/>
      <c r="B109" s="314"/>
      <c r="C109" s="314"/>
      <c r="D109" s="314"/>
      <c r="E109" s="314"/>
      <c r="F109" s="314"/>
      <c r="G109" s="314"/>
      <c r="H109" s="314"/>
      <c r="I109" s="314"/>
      <c r="J109" s="314"/>
      <c r="K109" s="315"/>
      <c r="L109" s="315"/>
      <c r="M109" s="315"/>
      <c r="N109" s="323"/>
      <c r="O109" s="323"/>
      <c r="P109" s="324"/>
      <c r="Q109" s="324"/>
      <c r="R109" s="324"/>
      <c r="S109" s="325"/>
      <c r="T109" s="325"/>
      <c r="U109" s="325"/>
      <c r="V109" s="316"/>
      <c r="W109" s="316"/>
      <c r="X109" s="316"/>
      <c r="DJ109" s="318"/>
      <c r="DK109" s="318"/>
      <c r="DL109" s="318"/>
      <c r="DM109" s="318"/>
      <c r="DN109" s="318"/>
      <c r="DO109" s="318"/>
      <c r="DP109" s="318"/>
      <c r="DQ109" s="318"/>
      <c r="DR109" s="318"/>
      <c r="DS109" s="318"/>
    </row>
    <row r="110" spans="1:123" ht="19.5" customHeight="1">
      <c r="A110" s="314"/>
      <c r="B110" s="711" t="s">
        <v>271</v>
      </c>
      <c r="C110" s="712"/>
      <c r="D110" s="712" t="s">
        <v>272</v>
      </c>
      <c r="E110" s="712"/>
      <c r="F110" s="712"/>
      <c r="G110" s="712" t="s">
        <v>273</v>
      </c>
      <c r="H110" s="712"/>
      <c r="I110" s="326" t="s">
        <v>274</v>
      </c>
      <c r="J110" s="712" t="s">
        <v>275</v>
      </c>
      <c r="K110" s="712"/>
      <c r="L110" s="712"/>
      <c r="M110" s="326" t="s">
        <v>276</v>
      </c>
      <c r="N110" s="712" t="s">
        <v>7</v>
      </c>
      <c r="O110" s="712"/>
      <c r="P110" s="703" t="s">
        <v>351</v>
      </c>
      <c r="Q110" s="704"/>
      <c r="R110" s="704"/>
      <c r="S110" s="704"/>
      <c r="T110" s="704"/>
      <c r="U110" s="705"/>
      <c r="V110" s="316"/>
      <c r="W110" s="316"/>
      <c r="X110" s="316"/>
      <c r="CK110" s="318"/>
      <c r="CL110" s="318"/>
      <c r="CM110" s="318"/>
      <c r="CN110" s="327"/>
      <c r="CO110" s="327"/>
      <c r="CP110" s="327"/>
      <c r="CQ110" s="327"/>
      <c r="CR110" s="327"/>
      <c r="CS110" s="327"/>
      <c r="CT110" s="327"/>
      <c r="CU110" s="327"/>
      <c r="CV110" s="327"/>
      <c r="CW110" s="327"/>
      <c r="CX110" s="327"/>
      <c r="CY110" s="327"/>
      <c r="CZ110" s="327"/>
      <c r="DA110" s="327"/>
      <c r="DB110" s="327"/>
      <c r="DC110" s="327"/>
      <c r="DD110" s="327"/>
      <c r="DE110" s="327"/>
      <c r="DF110" s="327"/>
      <c r="DG110" s="327"/>
      <c r="DH110" s="327"/>
      <c r="DI110" s="327"/>
      <c r="DJ110" s="327"/>
      <c r="DK110" s="327"/>
    </row>
    <row r="111" spans="1:123" ht="26.1" customHeight="1">
      <c r="A111" s="328"/>
      <c r="B111" s="329"/>
      <c r="C111" s="330"/>
      <c r="D111" s="699"/>
      <c r="E111" s="699"/>
      <c r="F111" s="699"/>
      <c r="G111" s="699"/>
      <c r="H111" s="699"/>
      <c r="I111" s="330"/>
      <c r="J111" s="700"/>
      <c r="K111" s="701"/>
      <c r="L111" s="702"/>
      <c r="M111" s="364"/>
      <c r="N111" s="693">
        <f t="shared" ref="N111:N137" si="6">ROUND(J111*M111,0)</f>
        <v>0</v>
      </c>
      <c r="O111" s="693"/>
      <c r="P111" s="694"/>
      <c r="Q111" s="695"/>
      <c r="R111" s="695"/>
      <c r="S111" s="695"/>
      <c r="T111" s="695"/>
      <c r="U111" s="695"/>
      <c r="V111" s="331"/>
      <c r="W111" s="331"/>
      <c r="X111" s="331"/>
      <c r="Y111" s="332"/>
      <c r="Z111" s="332"/>
      <c r="AA111" s="332"/>
      <c r="AB111" s="332"/>
      <c r="AC111" s="332"/>
      <c r="AD111" s="332"/>
      <c r="AE111" s="332"/>
      <c r="CK111" s="318"/>
      <c r="CL111" s="318"/>
      <c r="CM111" s="318"/>
      <c r="CN111" s="327"/>
      <c r="CO111" s="327"/>
      <c r="CP111" s="327"/>
      <c r="CQ111" s="327"/>
      <c r="CR111" s="327"/>
      <c r="CS111" s="327"/>
      <c r="CT111" s="327"/>
      <c r="CU111" s="327"/>
      <c r="CV111" s="327"/>
      <c r="CW111" s="327"/>
      <c r="CX111" s="327"/>
      <c r="CY111" s="327"/>
      <c r="CZ111" s="327"/>
      <c r="DA111" s="327"/>
      <c r="DB111" s="327"/>
      <c r="DC111" s="327"/>
      <c r="DD111" s="327"/>
      <c r="DE111" s="327"/>
      <c r="DF111" s="327"/>
      <c r="DG111" s="327"/>
      <c r="DH111" s="327"/>
      <c r="DI111" s="327"/>
      <c r="DJ111" s="327"/>
      <c r="DK111" s="327"/>
    </row>
    <row r="112" spans="1:123" ht="26.1" customHeight="1">
      <c r="A112" s="328"/>
      <c r="B112" s="329"/>
      <c r="C112" s="330"/>
      <c r="D112" s="699"/>
      <c r="E112" s="699"/>
      <c r="F112" s="699"/>
      <c r="G112" s="699"/>
      <c r="H112" s="699"/>
      <c r="I112" s="330"/>
      <c r="J112" s="700"/>
      <c r="K112" s="701"/>
      <c r="L112" s="702"/>
      <c r="M112" s="364"/>
      <c r="N112" s="693">
        <f t="shared" si="6"/>
        <v>0</v>
      </c>
      <c r="O112" s="693"/>
      <c r="P112" s="694"/>
      <c r="Q112" s="695"/>
      <c r="R112" s="695"/>
      <c r="S112" s="695"/>
      <c r="T112" s="695"/>
      <c r="U112" s="695"/>
      <c r="V112" s="331"/>
      <c r="W112" s="331"/>
      <c r="X112" s="331"/>
      <c r="Y112" s="332"/>
      <c r="Z112" s="332"/>
      <c r="AA112" s="332"/>
      <c r="AB112" s="332"/>
      <c r="AC112" s="332"/>
      <c r="AD112" s="332"/>
      <c r="AE112" s="332"/>
      <c r="CG112" s="318"/>
      <c r="CH112" s="318"/>
      <c r="CI112" s="318"/>
      <c r="CJ112" s="318"/>
      <c r="CK112" s="318"/>
      <c r="CL112" s="318"/>
      <c r="CM112" s="318"/>
      <c r="CN112" s="318"/>
      <c r="CO112" s="318"/>
      <c r="CP112" s="318"/>
      <c r="CQ112" s="318"/>
      <c r="CR112" s="318"/>
      <c r="CS112" s="318"/>
      <c r="CT112" s="318"/>
      <c r="CU112" s="318"/>
      <c r="CV112" s="318"/>
      <c r="CW112" s="318"/>
      <c r="CX112" s="318"/>
      <c r="CY112" s="318"/>
      <c r="CZ112" s="318"/>
      <c r="DA112" s="318"/>
      <c r="DB112" s="318"/>
      <c r="DC112" s="318"/>
      <c r="DD112" s="318"/>
      <c r="DE112" s="318"/>
      <c r="DF112" s="318"/>
    </row>
    <row r="113" spans="1:123" ht="26.1" customHeight="1">
      <c r="A113" s="328"/>
      <c r="B113" s="329"/>
      <c r="C113" s="330"/>
      <c r="D113" s="699"/>
      <c r="E113" s="699"/>
      <c r="F113" s="699"/>
      <c r="G113" s="699"/>
      <c r="H113" s="699"/>
      <c r="I113" s="330"/>
      <c r="J113" s="700"/>
      <c r="K113" s="701"/>
      <c r="L113" s="702"/>
      <c r="M113" s="364"/>
      <c r="N113" s="693">
        <f t="shared" si="6"/>
        <v>0</v>
      </c>
      <c r="O113" s="693"/>
      <c r="P113" s="694"/>
      <c r="Q113" s="695"/>
      <c r="R113" s="695"/>
      <c r="S113" s="695"/>
      <c r="T113" s="695"/>
      <c r="U113" s="695"/>
      <c r="V113" s="331"/>
      <c r="W113" s="331"/>
      <c r="X113" s="331"/>
      <c r="Y113" s="332"/>
      <c r="Z113" s="332"/>
      <c r="AA113" s="332"/>
      <c r="AB113" s="332"/>
      <c r="AC113" s="332"/>
      <c r="AD113" s="332"/>
      <c r="AE113" s="332"/>
      <c r="CI113" s="333"/>
      <c r="CJ113" s="333"/>
      <c r="CK113" s="334"/>
      <c r="CL113" s="334"/>
      <c r="CM113" s="334"/>
      <c r="CN113" s="334"/>
      <c r="CO113" s="334"/>
      <c r="CP113" s="335"/>
      <c r="CQ113" s="335"/>
      <c r="CR113" s="335"/>
      <c r="CS113" s="335"/>
      <c r="CT113" s="335"/>
      <c r="CU113" s="333"/>
      <c r="CV113" s="333"/>
      <c r="CW113" s="333"/>
      <c r="CX113" s="333"/>
      <c r="CY113" s="333"/>
      <c r="CZ113" s="333"/>
      <c r="DA113" s="333"/>
      <c r="DB113" s="333"/>
      <c r="DC113" s="333"/>
      <c r="DD113" s="333"/>
      <c r="DE113" s="333"/>
      <c r="DF113" s="333"/>
      <c r="DG113" s="333"/>
      <c r="DH113" s="333"/>
      <c r="DI113" s="333"/>
      <c r="DJ113" s="333"/>
      <c r="DK113" s="333"/>
      <c r="DL113" s="333"/>
      <c r="DM113" s="333"/>
      <c r="DN113" s="333"/>
      <c r="DO113" s="333"/>
      <c r="DP113" s="333"/>
      <c r="DQ113" s="333"/>
      <c r="DR113" s="333"/>
      <c r="DS113" s="333"/>
    </row>
    <row r="114" spans="1:123" ht="26.1" customHeight="1">
      <c r="A114" s="328"/>
      <c r="B114" s="329"/>
      <c r="C114" s="330"/>
      <c r="D114" s="699"/>
      <c r="E114" s="699"/>
      <c r="F114" s="699"/>
      <c r="G114" s="699"/>
      <c r="H114" s="699"/>
      <c r="I114" s="330"/>
      <c r="J114" s="700"/>
      <c r="K114" s="701"/>
      <c r="L114" s="702"/>
      <c r="M114" s="364"/>
      <c r="N114" s="693">
        <f t="shared" si="6"/>
        <v>0</v>
      </c>
      <c r="O114" s="693"/>
      <c r="P114" s="694"/>
      <c r="Q114" s="695"/>
      <c r="R114" s="695"/>
      <c r="S114" s="695"/>
      <c r="T114" s="695"/>
      <c r="U114" s="695"/>
      <c r="V114" s="331"/>
      <c r="W114" s="331"/>
      <c r="X114" s="331"/>
      <c r="Y114" s="332"/>
      <c r="Z114" s="332"/>
      <c r="AA114" s="332"/>
      <c r="AB114" s="332"/>
      <c r="AC114" s="332"/>
      <c r="AD114" s="332"/>
      <c r="AE114" s="332"/>
    </row>
    <row r="115" spans="1:123" ht="26.1" customHeight="1">
      <c r="A115" s="328"/>
      <c r="B115" s="329"/>
      <c r="C115" s="330"/>
      <c r="D115" s="699"/>
      <c r="E115" s="699"/>
      <c r="F115" s="699"/>
      <c r="G115" s="699"/>
      <c r="H115" s="699"/>
      <c r="I115" s="330"/>
      <c r="J115" s="700"/>
      <c r="K115" s="701"/>
      <c r="L115" s="702"/>
      <c r="M115" s="364"/>
      <c r="N115" s="693">
        <f t="shared" si="6"/>
        <v>0</v>
      </c>
      <c r="O115" s="693"/>
      <c r="P115" s="694"/>
      <c r="Q115" s="695"/>
      <c r="R115" s="695"/>
      <c r="S115" s="695"/>
      <c r="T115" s="695"/>
      <c r="U115" s="695"/>
      <c r="V115" s="331"/>
      <c r="W115" s="331"/>
      <c r="X115" s="331"/>
      <c r="Y115" s="332"/>
      <c r="Z115" s="332"/>
      <c r="AA115" s="332"/>
      <c r="AB115" s="332"/>
      <c r="AC115" s="332"/>
      <c r="AD115" s="332"/>
      <c r="AE115" s="332"/>
      <c r="CI115" s="336"/>
      <c r="CJ115" s="336"/>
      <c r="CK115" s="336"/>
      <c r="CL115" s="336"/>
      <c r="CM115" s="336"/>
      <c r="CN115" s="336"/>
      <c r="CO115" s="336"/>
      <c r="CP115" s="336"/>
      <c r="CQ115" s="336"/>
      <c r="CR115" s="336"/>
      <c r="CS115" s="336"/>
      <c r="CT115" s="336"/>
      <c r="CU115" s="336"/>
      <c r="CV115" s="336"/>
      <c r="CW115" s="336"/>
      <c r="CX115" s="336"/>
      <c r="CY115" s="336"/>
      <c r="CZ115" s="336"/>
      <c r="DA115" s="336"/>
      <c r="DB115" s="336"/>
      <c r="DC115" s="336"/>
      <c r="DD115" s="336"/>
      <c r="DE115" s="336"/>
      <c r="DF115" s="336"/>
      <c r="DG115" s="336"/>
      <c r="DH115" s="336"/>
      <c r="DI115" s="336"/>
      <c r="DJ115" s="336"/>
      <c r="DK115" s="336"/>
      <c r="DL115" s="336"/>
      <c r="DM115" s="336"/>
      <c r="DN115" s="336"/>
      <c r="DO115" s="336"/>
      <c r="DP115" s="336"/>
      <c r="DQ115" s="336"/>
      <c r="DR115" s="336"/>
      <c r="DS115" s="336"/>
    </row>
    <row r="116" spans="1:123" ht="26.1" customHeight="1">
      <c r="A116" s="314"/>
      <c r="B116" s="329"/>
      <c r="C116" s="330"/>
      <c r="D116" s="699"/>
      <c r="E116" s="699"/>
      <c r="F116" s="699"/>
      <c r="G116" s="699"/>
      <c r="H116" s="699"/>
      <c r="I116" s="330"/>
      <c r="J116" s="700"/>
      <c r="K116" s="701"/>
      <c r="L116" s="702"/>
      <c r="M116" s="364"/>
      <c r="N116" s="693">
        <f t="shared" si="6"/>
        <v>0</v>
      </c>
      <c r="O116" s="693"/>
      <c r="P116" s="694"/>
      <c r="Q116" s="695"/>
      <c r="R116" s="695"/>
      <c r="S116" s="695"/>
      <c r="T116" s="695"/>
      <c r="U116" s="695"/>
      <c r="V116" s="316"/>
      <c r="W116" s="316"/>
      <c r="X116" s="316"/>
      <c r="CI116" s="338"/>
      <c r="CJ116" s="338"/>
      <c r="CK116" s="338"/>
      <c r="CL116" s="338"/>
      <c r="CM116" s="338"/>
      <c r="CN116" s="338"/>
      <c r="CO116" s="338"/>
      <c r="CP116" s="338"/>
      <c r="CQ116" s="338"/>
      <c r="CR116" s="338"/>
      <c r="CS116" s="338"/>
      <c r="CT116" s="338"/>
      <c r="CU116" s="338"/>
      <c r="CV116" s="338"/>
      <c r="CW116" s="338"/>
      <c r="CX116" s="338"/>
      <c r="CY116" s="338"/>
      <c r="CZ116" s="338"/>
      <c r="DA116" s="338"/>
      <c r="DB116" s="338"/>
      <c r="DC116" s="338"/>
      <c r="DD116" s="338"/>
      <c r="DE116" s="338"/>
      <c r="DF116" s="338"/>
      <c r="DG116" s="338"/>
      <c r="DH116" s="338"/>
      <c r="DI116" s="338"/>
      <c r="DJ116" s="338"/>
      <c r="DK116" s="338"/>
      <c r="DL116" s="338"/>
      <c r="DM116" s="338"/>
      <c r="DN116" s="338"/>
      <c r="DO116" s="338"/>
      <c r="DP116" s="338"/>
      <c r="DQ116" s="338"/>
      <c r="DR116" s="338"/>
      <c r="DS116" s="338"/>
    </row>
    <row r="117" spans="1:123" ht="26.1" customHeight="1">
      <c r="A117" s="314"/>
      <c r="B117" s="329"/>
      <c r="C117" s="330"/>
      <c r="D117" s="699"/>
      <c r="E117" s="699"/>
      <c r="F117" s="699"/>
      <c r="G117" s="699"/>
      <c r="H117" s="699"/>
      <c r="I117" s="330"/>
      <c r="J117" s="700"/>
      <c r="K117" s="701"/>
      <c r="L117" s="702"/>
      <c r="M117" s="364"/>
      <c r="N117" s="693">
        <f t="shared" si="6"/>
        <v>0</v>
      </c>
      <c r="O117" s="693"/>
      <c r="P117" s="694"/>
      <c r="Q117" s="695"/>
      <c r="R117" s="695"/>
      <c r="S117" s="695"/>
      <c r="T117" s="695"/>
      <c r="U117" s="695"/>
      <c r="V117" s="316"/>
      <c r="W117" s="316"/>
      <c r="X117" s="316"/>
    </row>
    <row r="118" spans="1:123" ht="26.1" customHeight="1">
      <c r="A118" s="314"/>
      <c r="B118" s="329"/>
      <c r="C118" s="330"/>
      <c r="D118" s="699"/>
      <c r="E118" s="699"/>
      <c r="F118" s="699"/>
      <c r="G118" s="699"/>
      <c r="H118" s="699"/>
      <c r="I118" s="330"/>
      <c r="J118" s="700"/>
      <c r="K118" s="701"/>
      <c r="L118" s="702"/>
      <c r="M118" s="364"/>
      <c r="N118" s="693">
        <f t="shared" si="6"/>
        <v>0</v>
      </c>
      <c r="O118" s="693"/>
      <c r="P118" s="694"/>
      <c r="Q118" s="695"/>
      <c r="R118" s="695"/>
      <c r="S118" s="695"/>
      <c r="T118" s="695"/>
      <c r="U118" s="695"/>
      <c r="V118" s="316"/>
      <c r="W118" s="316"/>
      <c r="X118" s="316"/>
    </row>
    <row r="119" spans="1:123" ht="26.1" customHeight="1">
      <c r="A119" s="314"/>
      <c r="B119" s="329"/>
      <c r="C119" s="330"/>
      <c r="D119" s="699"/>
      <c r="E119" s="699"/>
      <c r="F119" s="699"/>
      <c r="G119" s="699"/>
      <c r="H119" s="699"/>
      <c r="I119" s="330"/>
      <c r="J119" s="700"/>
      <c r="K119" s="701"/>
      <c r="L119" s="702"/>
      <c r="M119" s="364"/>
      <c r="N119" s="693">
        <f t="shared" si="6"/>
        <v>0</v>
      </c>
      <c r="O119" s="693"/>
      <c r="P119" s="694"/>
      <c r="Q119" s="695"/>
      <c r="R119" s="695"/>
      <c r="S119" s="695"/>
      <c r="T119" s="695"/>
      <c r="U119" s="695"/>
      <c r="V119" s="316"/>
      <c r="W119" s="316"/>
      <c r="X119" s="316"/>
    </row>
    <row r="120" spans="1:123" ht="26.1" customHeight="1">
      <c r="A120" s="314"/>
      <c r="B120" s="329"/>
      <c r="C120" s="330"/>
      <c r="D120" s="699"/>
      <c r="E120" s="699"/>
      <c r="F120" s="699"/>
      <c r="G120" s="699"/>
      <c r="H120" s="699"/>
      <c r="I120" s="330"/>
      <c r="J120" s="700"/>
      <c r="K120" s="701"/>
      <c r="L120" s="702"/>
      <c r="M120" s="364"/>
      <c r="N120" s="693">
        <f t="shared" si="6"/>
        <v>0</v>
      </c>
      <c r="O120" s="693"/>
      <c r="P120" s="694"/>
      <c r="Q120" s="695"/>
      <c r="R120" s="695"/>
      <c r="S120" s="695"/>
      <c r="T120" s="695"/>
      <c r="U120" s="695"/>
      <c r="V120" s="316"/>
      <c r="W120" s="316"/>
      <c r="X120" s="316"/>
      <c r="BR120" s="339"/>
      <c r="BS120" s="339"/>
      <c r="BT120" s="339"/>
      <c r="BU120" s="339"/>
      <c r="BV120" s="339"/>
      <c r="BW120" s="339"/>
      <c r="BX120" s="339"/>
      <c r="BY120" s="339"/>
      <c r="BZ120" s="339"/>
      <c r="CA120" s="339"/>
      <c r="CB120" s="327"/>
      <c r="CC120" s="327"/>
      <c r="CD120" s="327"/>
      <c r="CE120" s="327"/>
      <c r="CF120" s="327"/>
      <c r="CG120" s="327"/>
      <c r="CH120" s="327"/>
      <c r="CI120" s="327"/>
      <c r="CJ120" s="327"/>
      <c r="CK120" s="327"/>
      <c r="CL120" s="327"/>
      <c r="CM120" s="327"/>
      <c r="CS120" s="334"/>
      <c r="CT120" s="334"/>
      <c r="CU120" s="334"/>
      <c r="CV120" s="334"/>
      <c r="CW120" s="334"/>
      <c r="CX120" s="334"/>
      <c r="CY120" s="334"/>
      <c r="CZ120" s="334"/>
      <c r="DA120" s="334"/>
      <c r="DB120" s="334"/>
      <c r="DC120" s="334"/>
      <c r="DD120" s="334"/>
      <c r="DE120" s="334"/>
      <c r="DF120" s="327"/>
      <c r="DG120" s="327"/>
      <c r="DH120" s="327"/>
      <c r="DI120" s="327"/>
      <c r="DJ120" s="327"/>
      <c r="DK120" s="327"/>
      <c r="DL120" s="327"/>
      <c r="DM120" s="327"/>
    </row>
    <row r="121" spans="1:123" ht="26.1" customHeight="1">
      <c r="A121" s="314"/>
      <c r="B121" s="329"/>
      <c r="C121" s="330"/>
      <c r="D121" s="699"/>
      <c r="E121" s="699"/>
      <c r="F121" s="699"/>
      <c r="G121" s="699"/>
      <c r="H121" s="699"/>
      <c r="I121" s="330"/>
      <c r="J121" s="700"/>
      <c r="K121" s="701"/>
      <c r="L121" s="702"/>
      <c r="M121" s="364"/>
      <c r="N121" s="693">
        <f t="shared" si="6"/>
        <v>0</v>
      </c>
      <c r="O121" s="693"/>
      <c r="P121" s="694"/>
      <c r="Q121" s="695"/>
      <c r="R121" s="695"/>
      <c r="S121" s="695"/>
      <c r="T121" s="695"/>
      <c r="U121" s="695"/>
      <c r="V121" s="316"/>
      <c r="W121" s="316"/>
      <c r="X121" s="316"/>
      <c r="AH121" s="339"/>
      <c r="AI121" s="339"/>
      <c r="AJ121" s="339"/>
      <c r="AK121" s="339"/>
      <c r="AL121" s="339"/>
      <c r="AM121" s="339"/>
      <c r="AN121" s="339"/>
      <c r="AO121" s="339"/>
      <c r="AP121" s="339"/>
      <c r="AR121" s="340"/>
      <c r="AS121" s="340"/>
      <c r="AT121" s="340"/>
      <c r="AU121" s="340"/>
      <c r="AV121" s="340"/>
      <c r="AW121" s="340"/>
      <c r="AX121" s="340"/>
      <c r="AY121" s="340"/>
      <c r="AZ121" s="340"/>
      <c r="BA121" s="340"/>
      <c r="BB121" s="340"/>
      <c r="BC121" s="340"/>
      <c r="BD121" s="340"/>
      <c r="BE121" s="340"/>
      <c r="BF121" s="340"/>
      <c r="BG121" s="340"/>
      <c r="BH121" s="340"/>
      <c r="BI121" s="340"/>
      <c r="BJ121" s="340"/>
      <c r="BK121" s="340"/>
      <c r="BL121" s="340"/>
      <c r="BM121" s="340"/>
      <c r="BN121" s="340"/>
      <c r="BO121" s="340"/>
      <c r="BP121" s="340"/>
      <c r="BR121" s="339"/>
      <c r="BS121" s="339"/>
      <c r="BT121" s="339"/>
      <c r="BU121" s="339"/>
      <c r="BV121" s="339"/>
      <c r="BW121" s="339"/>
      <c r="BX121" s="339"/>
      <c r="BY121" s="339"/>
      <c r="BZ121" s="339"/>
      <c r="CA121" s="339"/>
      <c r="CB121" s="327"/>
      <c r="CC121" s="327"/>
      <c r="CD121" s="327"/>
      <c r="CE121" s="327"/>
      <c r="CF121" s="327"/>
      <c r="CG121" s="327"/>
      <c r="CH121" s="327"/>
      <c r="CI121" s="327"/>
      <c r="CJ121" s="327"/>
      <c r="CK121" s="327"/>
      <c r="CL121" s="327"/>
      <c r="CM121" s="327"/>
      <c r="CS121" s="334"/>
      <c r="CT121" s="334"/>
      <c r="CU121" s="334"/>
      <c r="CV121" s="334"/>
      <c r="CW121" s="334"/>
      <c r="CX121" s="334"/>
      <c r="CY121" s="334"/>
      <c r="CZ121" s="334"/>
      <c r="DA121" s="334"/>
      <c r="DB121" s="334"/>
      <c r="DC121" s="334"/>
      <c r="DD121" s="334"/>
      <c r="DE121" s="334"/>
      <c r="DF121" s="327"/>
      <c r="DG121" s="327"/>
      <c r="DH121" s="327"/>
      <c r="DI121" s="327"/>
      <c r="DJ121" s="327"/>
      <c r="DK121" s="327"/>
      <c r="DL121" s="327"/>
      <c r="DM121" s="327"/>
    </row>
    <row r="122" spans="1:123" ht="26.1" customHeight="1">
      <c r="A122" s="314"/>
      <c r="B122" s="329"/>
      <c r="C122" s="330"/>
      <c r="D122" s="699"/>
      <c r="E122" s="699"/>
      <c r="F122" s="699"/>
      <c r="G122" s="699"/>
      <c r="H122" s="699"/>
      <c r="I122" s="330"/>
      <c r="J122" s="700"/>
      <c r="K122" s="701"/>
      <c r="L122" s="702"/>
      <c r="M122" s="364"/>
      <c r="N122" s="693">
        <f t="shared" si="6"/>
        <v>0</v>
      </c>
      <c r="O122" s="693"/>
      <c r="P122" s="694"/>
      <c r="Q122" s="695"/>
      <c r="R122" s="695"/>
      <c r="S122" s="695"/>
      <c r="T122" s="695"/>
      <c r="U122" s="695"/>
      <c r="V122" s="316"/>
      <c r="W122" s="316"/>
      <c r="X122" s="316"/>
      <c r="AH122" s="339"/>
      <c r="AI122" s="318"/>
      <c r="AJ122" s="318"/>
      <c r="AK122" s="318"/>
      <c r="AL122" s="318"/>
      <c r="AM122" s="318"/>
      <c r="AN122" s="318"/>
      <c r="AO122" s="318"/>
      <c r="AP122" s="318"/>
      <c r="BP122" s="318"/>
      <c r="BQ122" s="318"/>
      <c r="BR122" s="318"/>
      <c r="BS122" s="318"/>
      <c r="BT122" s="318"/>
      <c r="BU122" s="318"/>
      <c r="BV122" s="318"/>
      <c r="BW122" s="318"/>
    </row>
    <row r="123" spans="1:123" ht="26.1" customHeight="1">
      <c r="A123" s="314"/>
      <c r="B123" s="329"/>
      <c r="C123" s="330"/>
      <c r="D123" s="699"/>
      <c r="E123" s="699"/>
      <c r="F123" s="699"/>
      <c r="G123" s="699"/>
      <c r="H123" s="699"/>
      <c r="I123" s="330"/>
      <c r="J123" s="700"/>
      <c r="K123" s="701"/>
      <c r="L123" s="702"/>
      <c r="M123" s="364"/>
      <c r="N123" s="693">
        <f t="shared" si="6"/>
        <v>0</v>
      </c>
      <c r="O123" s="693"/>
      <c r="P123" s="694"/>
      <c r="Q123" s="695"/>
      <c r="R123" s="695"/>
      <c r="S123" s="695"/>
      <c r="T123" s="695"/>
      <c r="U123" s="695"/>
      <c r="V123" s="316"/>
      <c r="W123" s="316"/>
      <c r="X123" s="316"/>
      <c r="AH123" s="339"/>
      <c r="AI123" s="339"/>
      <c r="AJ123" s="339"/>
      <c r="AK123" s="339"/>
      <c r="AL123" s="339"/>
      <c r="AM123" s="339"/>
      <c r="AN123" s="339"/>
      <c r="AO123" s="339"/>
      <c r="AP123" s="339"/>
      <c r="AQ123" s="339"/>
      <c r="AR123" s="339"/>
      <c r="AS123" s="339"/>
      <c r="AT123" s="339"/>
      <c r="AU123" s="339"/>
      <c r="AV123" s="339"/>
      <c r="AW123" s="339"/>
      <c r="AX123" s="341"/>
      <c r="AY123" s="341"/>
      <c r="AZ123" s="341"/>
      <c r="BA123" s="341"/>
      <c r="BB123" s="341"/>
      <c r="BC123" s="341"/>
      <c r="BD123" s="341"/>
      <c r="BE123" s="341"/>
      <c r="BF123" s="341"/>
      <c r="BG123" s="341"/>
      <c r="BH123" s="341"/>
      <c r="BI123" s="341"/>
      <c r="BJ123" s="341"/>
      <c r="BK123" s="341"/>
      <c r="BL123" s="341"/>
      <c r="BM123" s="341"/>
      <c r="BN123" s="341"/>
      <c r="BO123" s="341"/>
      <c r="BQ123" s="339"/>
      <c r="BR123" s="339"/>
      <c r="BS123" s="339"/>
      <c r="BT123" s="339"/>
      <c r="BU123" s="339"/>
      <c r="BV123" s="339"/>
      <c r="BW123" s="339"/>
      <c r="BX123" s="339"/>
      <c r="BY123" s="339"/>
      <c r="BZ123" s="339"/>
      <c r="CA123" s="339"/>
      <c r="CB123" s="339"/>
      <c r="CC123" s="339"/>
      <c r="CD123" s="339"/>
      <c r="CE123" s="339"/>
      <c r="CF123" s="339"/>
      <c r="CG123" s="341"/>
      <c r="CH123" s="341"/>
      <c r="CI123" s="341"/>
      <c r="CJ123" s="341"/>
      <c r="CK123" s="341"/>
      <c r="CL123" s="341"/>
      <c r="CM123" s="341"/>
      <c r="CN123" s="341"/>
      <c r="CO123" s="341"/>
      <c r="CP123" s="341"/>
      <c r="CQ123" s="341"/>
      <c r="CR123" s="341"/>
      <c r="CS123" s="341"/>
      <c r="CT123" s="341"/>
      <c r="CU123" s="341"/>
      <c r="CV123" s="341"/>
      <c r="CW123" s="341"/>
    </row>
    <row r="124" spans="1:123" ht="26.1" customHeight="1">
      <c r="A124" s="314"/>
      <c r="B124" s="329"/>
      <c r="C124" s="330"/>
      <c r="D124" s="699"/>
      <c r="E124" s="699"/>
      <c r="F124" s="699"/>
      <c r="G124" s="699"/>
      <c r="H124" s="699"/>
      <c r="I124" s="330"/>
      <c r="J124" s="700"/>
      <c r="K124" s="701"/>
      <c r="L124" s="702"/>
      <c r="M124" s="364"/>
      <c r="N124" s="693">
        <f t="shared" si="6"/>
        <v>0</v>
      </c>
      <c r="O124" s="693"/>
      <c r="P124" s="694"/>
      <c r="Q124" s="695"/>
      <c r="R124" s="695"/>
      <c r="S124" s="695"/>
      <c r="T124" s="695"/>
      <c r="U124" s="695"/>
      <c r="V124" s="316"/>
      <c r="W124" s="316"/>
      <c r="X124" s="316"/>
      <c r="AH124" s="339"/>
      <c r="AI124" s="339"/>
      <c r="AJ124" s="339"/>
      <c r="AK124" s="339"/>
      <c r="AL124" s="339"/>
      <c r="AM124" s="339"/>
      <c r="AN124" s="339"/>
      <c r="AO124" s="339"/>
      <c r="AP124" s="339"/>
      <c r="AQ124" s="339"/>
      <c r="AR124" s="339"/>
      <c r="AS124" s="339"/>
      <c r="AT124" s="339"/>
      <c r="AU124" s="339"/>
      <c r="AV124" s="339"/>
      <c r="AW124" s="339"/>
      <c r="AX124" s="341"/>
      <c r="AY124" s="341"/>
      <c r="AZ124" s="341"/>
      <c r="BA124" s="341"/>
      <c r="BB124" s="341"/>
      <c r="BC124" s="341"/>
      <c r="BD124" s="341"/>
      <c r="BE124" s="341"/>
      <c r="BF124" s="341"/>
      <c r="BG124" s="341"/>
      <c r="BH124" s="341"/>
      <c r="BI124" s="341"/>
      <c r="BJ124" s="341"/>
      <c r="BK124" s="341"/>
      <c r="BL124" s="341"/>
      <c r="BM124" s="341"/>
      <c r="BN124" s="341"/>
      <c r="BO124" s="341"/>
      <c r="BQ124" s="339"/>
      <c r="BR124" s="339"/>
      <c r="BS124" s="339"/>
      <c r="BT124" s="339"/>
      <c r="BU124" s="339"/>
      <c r="BV124" s="339"/>
      <c r="BW124" s="339"/>
      <c r="BX124" s="339"/>
      <c r="BY124" s="339"/>
      <c r="BZ124" s="339"/>
      <c r="CA124" s="339"/>
      <c r="CB124" s="339"/>
      <c r="CC124" s="339"/>
      <c r="CD124" s="339"/>
      <c r="CE124" s="339"/>
      <c r="CF124" s="339"/>
      <c r="CG124" s="341"/>
      <c r="CH124" s="341"/>
      <c r="CI124" s="341"/>
      <c r="CJ124" s="341"/>
      <c r="CK124" s="341"/>
      <c r="CL124" s="341"/>
      <c r="CM124" s="341"/>
      <c r="CN124" s="341"/>
      <c r="CO124" s="341"/>
      <c r="CP124" s="341"/>
      <c r="CQ124" s="341"/>
      <c r="CR124" s="341"/>
      <c r="CS124" s="341"/>
      <c r="CT124" s="341"/>
      <c r="CU124" s="341"/>
      <c r="CV124" s="341"/>
      <c r="CW124" s="341"/>
    </row>
    <row r="125" spans="1:123" ht="26.1" customHeight="1">
      <c r="A125" s="314"/>
      <c r="B125" s="329"/>
      <c r="C125" s="330"/>
      <c r="D125" s="699"/>
      <c r="E125" s="699"/>
      <c r="F125" s="699"/>
      <c r="G125" s="699"/>
      <c r="H125" s="699"/>
      <c r="I125" s="330"/>
      <c r="J125" s="700"/>
      <c r="K125" s="701"/>
      <c r="L125" s="702"/>
      <c r="M125" s="364"/>
      <c r="N125" s="693">
        <f t="shared" si="6"/>
        <v>0</v>
      </c>
      <c r="O125" s="693"/>
      <c r="P125" s="694"/>
      <c r="Q125" s="695"/>
      <c r="R125" s="695"/>
      <c r="S125" s="695"/>
      <c r="T125" s="695"/>
      <c r="U125" s="695"/>
      <c r="V125" s="316"/>
      <c r="W125" s="316"/>
      <c r="X125" s="316"/>
      <c r="AH125" s="339"/>
      <c r="AI125" s="339"/>
      <c r="AJ125" s="339"/>
      <c r="AK125" s="339"/>
      <c r="AL125" s="339"/>
      <c r="AM125" s="339"/>
      <c r="AN125" s="339"/>
      <c r="AO125" s="339"/>
      <c r="AP125" s="339"/>
      <c r="AQ125" s="339"/>
      <c r="AR125" s="339"/>
      <c r="AS125" s="339"/>
      <c r="AT125" s="339"/>
      <c r="AU125" s="339"/>
      <c r="AV125" s="339"/>
      <c r="AW125" s="339"/>
      <c r="AX125" s="341"/>
      <c r="AY125" s="341"/>
      <c r="AZ125" s="341"/>
      <c r="BA125" s="341"/>
      <c r="BB125" s="341"/>
      <c r="BC125" s="341"/>
      <c r="BD125" s="341"/>
      <c r="BE125" s="341"/>
      <c r="BF125" s="341"/>
      <c r="BG125" s="341"/>
      <c r="BH125" s="341"/>
      <c r="BI125" s="341"/>
      <c r="BJ125" s="341"/>
      <c r="BK125" s="341"/>
      <c r="BL125" s="341"/>
      <c r="BM125" s="341"/>
      <c r="BN125" s="341"/>
      <c r="BO125" s="341"/>
      <c r="BY125" s="318"/>
      <c r="BZ125" s="318"/>
      <c r="CA125" s="318"/>
      <c r="CB125" s="318"/>
      <c r="CC125" s="318"/>
      <c r="CI125" s="341"/>
      <c r="CJ125" s="341"/>
      <c r="CK125" s="341"/>
      <c r="CL125" s="341"/>
      <c r="CM125" s="341"/>
      <c r="CN125" s="341"/>
      <c r="CO125" s="341"/>
      <c r="CP125" s="341"/>
      <c r="CQ125" s="341"/>
      <c r="CR125" s="341"/>
      <c r="CS125" s="341"/>
      <c r="CT125" s="341"/>
      <c r="CU125" s="341"/>
      <c r="CV125" s="341"/>
      <c r="CW125" s="341"/>
    </row>
    <row r="126" spans="1:123" ht="26.1" customHeight="1">
      <c r="A126" s="314"/>
      <c r="B126" s="329"/>
      <c r="C126" s="330"/>
      <c r="D126" s="699"/>
      <c r="E126" s="699"/>
      <c r="F126" s="699"/>
      <c r="G126" s="699"/>
      <c r="H126" s="699"/>
      <c r="I126" s="330"/>
      <c r="J126" s="700"/>
      <c r="K126" s="701"/>
      <c r="L126" s="702"/>
      <c r="M126" s="364"/>
      <c r="N126" s="693">
        <f t="shared" si="6"/>
        <v>0</v>
      </c>
      <c r="O126" s="693"/>
      <c r="P126" s="694"/>
      <c r="Q126" s="695"/>
      <c r="R126" s="695"/>
      <c r="S126" s="695"/>
      <c r="T126" s="695"/>
      <c r="U126" s="695"/>
      <c r="V126" s="316"/>
      <c r="W126" s="316"/>
      <c r="X126" s="316"/>
      <c r="AH126" s="339"/>
      <c r="AI126" s="339"/>
      <c r="AJ126" s="339"/>
      <c r="AK126" s="339"/>
      <c r="AL126" s="339"/>
      <c r="AM126" s="339"/>
      <c r="AN126" s="339"/>
      <c r="AO126" s="339"/>
      <c r="AP126" s="339"/>
      <c r="AQ126" s="339"/>
      <c r="AR126" s="339"/>
      <c r="AS126" s="339"/>
      <c r="AT126" s="339"/>
      <c r="AU126" s="339"/>
      <c r="AV126" s="339"/>
      <c r="AW126" s="339"/>
      <c r="AX126" s="341"/>
      <c r="AY126" s="341"/>
      <c r="AZ126" s="341"/>
      <c r="BA126" s="341"/>
      <c r="BB126" s="341"/>
      <c r="BC126" s="341"/>
      <c r="BD126" s="341"/>
      <c r="BE126" s="341"/>
      <c r="BF126" s="341"/>
      <c r="BG126" s="341"/>
      <c r="BH126" s="341"/>
      <c r="BI126" s="341"/>
      <c r="BJ126" s="341"/>
      <c r="BK126" s="341"/>
      <c r="BL126" s="341"/>
      <c r="BM126" s="341"/>
      <c r="BN126" s="341"/>
      <c r="BO126" s="341"/>
      <c r="BQ126" s="342"/>
      <c r="BR126" s="342"/>
      <c r="BS126" s="342"/>
      <c r="BT126" s="342"/>
      <c r="BU126" s="342"/>
      <c r="BV126" s="342"/>
      <c r="BW126" s="342"/>
      <c r="BX126" s="342"/>
      <c r="BY126" s="342"/>
      <c r="BZ126" s="342"/>
      <c r="CA126" s="342"/>
      <c r="CB126" s="342"/>
      <c r="CC126" s="342"/>
      <c r="CD126" s="342"/>
      <c r="CE126" s="342"/>
      <c r="CF126" s="342"/>
      <c r="CG126" s="342"/>
      <c r="CH126" s="342"/>
      <c r="CI126" s="341"/>
      <c r="CJ126" s="341"/>
      <c r="CK126" s="341"/>
      <c r="CL126" s="341"/>
      <c r="CM126" s="341"/>
      <c r="CN126" s="341"/>
      <c r="CO126" s="341"/>
      <c r="CP126" s="341"/>
      <c r="CQ126" s="341"/>
      <c r="CR126" s="341"/>
      <c r="CS126" s="341"/>
      <c r="CT126" s="341"/>
      <c r="CU126" s="341"/>
      <c r="CV126" s="341"/>
      <c r="CW126" s="341"/>
      <c r="CX126" s="341"/>
      <c r="CY126" s="341"/>
    </row>
    <row r="127" spans="1:123" ht="26.1" customHeight="1">
      <c r="A127" s="314"/>
      <c r="B127" s="329"/>
      <c r="C127" s="330"/>
      <c r="D127" s="699"/>
      <c r="E127" s="699"/>
      <c r="F127" s="699"/>
      <c r="G127" s="699"/>
      <c r="H127" s="699"/>
      <c r="I127" s="330"/>
      <c r="J127" s="700"/>
      <c r="K127" s="701"/>
      <c r="L127" s="702"/>
      <c r="M127" s="364"/>
      <c r="N127" s="693">
        <f t="shared" si="6"/>
        <v>0</v>
      </c>
      <c r="O127" s="693"/>
      <c r="P127" s="694"/>
      <c r="Q127" s="695"/>
      <c r="R127" s="695"/>
      <c r="S127" s="695"/>
      <c r="T127" s="695"/>
      <c r="U127" s="695"/>
      <c r="V127" s="316"/>
      <c r="W127" s="316"/>
      <c r="X127" s="316"/>
      <c r="AH127" s="339"/>
      <c r="AI127" s="339"/>
      <c r="AJ127" s="339"/>
      <c r="AK127" s="339"/>
      <c r="AL127" s="339"/>
      <c r="AM127" s="339"/>
      <c r="AN127" s="339"/>
      <c r="AO127" s="339"/>
      <c r="AP127" s="339"/>
      <c r="AQ127" s="339"/>
      <c r="AR127" s="339"/>
      <c r="AS127" s="339"/>
      <c r="AT127" s="339"/>
      <c r="AU127" s="339"/>
      <c r="AV127" s="339"/>
      <c r="AW127" s="339"/>
      <c r="AX127" s="341"/>
      <c r="AY127" s="341"/>
      <c r="AZ127" s="341"/>
      <c r="BA127" s="341"/>
      <c r="BB127" s="341"/>
      <c r="BC127" s="341"/>
      <c r="BD127" s="341"/>
      <c r="BE127" s="341"/>
      <c r="BF127" s="341"/>
      <c r="BG127" s="341"/>
      <c r="BH127" s="341"/>
      <c r="BI127" s="341"/>
      <c r="BJ127" s="341"/>
      <c r="BK127" s="341"/>
      <c r="BL127" s="341"/>
      <c r="BM127" s="341"/>
      <c r="BN127" s="341"/>
      <c r="BO127" s="341"/>
      <c r="BQ127" s="339"/>
      <c r="BR127" s="339"/>
      <c r="BS127" s="339"/>
      <c r="BT127" s="339"/>
      <c r="BU127" s="339"/>
      <c r="BV127" s="339"/>
      <c r="BW127" s="339"/>
      <c r="BX127" s="339"/>
      <c r="BY127" s="339"/>
      <c r="BZ127" s="339"/>
      <c r="CA127" s="339"/>
      <c r="CB127" s="339"/>
      <c r="CC127" s="339"/>
      <c r="CD127" s="339"/>
      <c r="CE127" s="339"/>
      <c r="CF127" s="339"/>
      <c r="CG127" s="341"/>
      <c r="CH127" s="341"/>
      <c r="CI127" s="341"/>
      <c r="CJ127" s="341"/>
      <c r="CK127" s="341"/>
      <c r="CL127" s="341"/>
      <c r="CM127" s="341"/>
      <c r="CN127" s="341"/>
      <c r="CO127" s="341"/>
      <c r="CP127" s="341"/>
      <c r="CQ127" s="341"/>
      <c r="CR127" s="341"/>
      <c r="CS127" s="341"/>
      <c r="CT127" s="341"/>
      <c r="CU127" s="341"/>
      <c r="CV127" s="341"/>
      <c r="CW127" s="341"/>
      <c r="CX127" s="341"/>
      <c r="CY127" s="341"/>
    </row>
    <row r="128" spans="1:123" ht="26.1" customHeight="1">
      <c r="A128" s="314"/>
      <c r="B128" s="329"/>
      <c r="C128" s="330"/>
      <c r="D128" s="699"/>
      <c r="E128" s="699"/>
      <c r="F128" s="699"/>
      <c r="G128" s="699"/>
      <c r="H128" s="699"/>
      <c r="I128" s="330"/>
      <c r="J128" s="700"/>
      <c r="K128" s="701"/>
      <c r="L128" s="702"/>
      <c r="M128" s="364"/>
      <c r="N128" s="693">
        <f t="shared" si="6"/>
        <v>0</v>
      </c>
      <c r="O128" s="693"/>
      <c r="P128" s="694"/>
      <c r="Q128" s="695"/>
      <c r="R128" s="695"/>
      <c r="S128" s="695"/>
      <c r="T128" s="695"/>
      <c r="U128" s="695"/>
      <c r="V128" s="316"/>
      <c r="W128" s="316"/>
      <c r="X128" s="316"/>
      <c r="AH128" s="339"/>
      <c r="AI128" s="339"/>
      <c r="AJ128" s="339"/>
      <c r="AK128" s="339"/>
      <c r="AL128" s="339"/>
      <c r="AM128" s="339"/>
      <c r="AN128" s="339"/>
      <c r="AO128" s="339"/>
      <c r="AP128" s="339"/>
      <c r="AQ128" s="339"/>
      <c r="AR128" s="339"/>
      <c r="AS128" s="339"/>
      <c r="AT128" s="339"/>
      <c r="AU128" s="339"/>
      <c r="AV128" s="339"/>
      <c r="AW128" s="339"/>
      <c r="AX128" s="341"/>
      <c r="AY128" s="341"/>
      <c r="AZ128" s="341"/>
      <c r="BA128" s="341"/>
      <c r="BB128" s="341"/>
      <c r="BC128" s="341"/>
      <c r="BD128" s="341"/>
      <c r="BE128" s="341"/>
      <c r="BF128" s="341"/>
      <c r="BG128" s="341"/>
      <c r="BH128" s="341"/>
      <c r="BI128" s="341"/>
      <c r="BJ128" s="341"/>
      <c r="BK128" s="341"/>
      <c r="BL128" s="341"/>
      <c r="BM128" s="341"/>
      <c r="BN128" s="341"/>
      <c r="BO128" s="341"/>
      <c r="BQ128" s="339"/>
      <c r="BR128" s="339"/>
      <c r="BS128" s="339"/>
      <c r="BT128" s="339"/>
      <c r="BU128" s="339"/>
      <c r="BV128" s="339"/>
      <c r="BW128" s="339"/>
      <c r="BX128" s="339"/>
      <c r="BY128" s="339"/>
      <c r="BZ128" s="339"/>
      <c r="CA128" s="339"/>
      <c r="CB128" s="339"/>
      <c r="CC128" s="339"/>
      <c r="CD128" s="339"/>
      <c r="CE128" s="339"/>
      <c r="CF128" s="339"/>
      <c r="CG128" s="341"/>
      <c r="CH128" s="341"/>
      <c r="CI128" s="341"/>
      <c r="CJ128" s="341"/>
      <c r="CK128" s="341"/>
      <c r="CL128" s="341"/>
      <c r="CM128" s="341"/>
      <c r="CN128" s="341"/>
      <c r="CO128" s="341"/>
      <c r="CP128" s="341"/>
      <c r="CQ128" s="341"/>
      <c r="CR128" s="341"/>
      <c r="CS128" s="341"/>
      <c r="CT128" s="341"/>
      <c r="CU128" s="341"/>
      <c r="CV128" s="341"/>
      <c r="CW128" s="341"/>
      <c r="CX128" s="341"/>
      <c r="CY128" s="341"/>
    </row>
    <row r="129" spans="1:123" ht="26.1" customHeight="1">
      <c r="A129" s="314"/>
      <c r="B129" s="329"/>
      <c r="C129" s="330"/>
      <c r="D129" s="699"/>
      <c r="E129" s="699"/>
      <c r="F129" s="699"/>
      <c r="G129" s="699"/>
      <c r="H129" s="699"/>
      <c r="I129" s="330"/>
      <c r="J129" s="700"/>
      <c r="K129" s="701"/>
      <c r="L129" s="702"/>
      <c r="M129" s="364"/>
      <c r="N129" s="693">
        <f t="shared" si="6"/>
        <v>0</v>
      </c>
      <c r="O129" s="693"/>
      <c r="P129" s="694"/>
      <c r="Q129" s="695"/>
      <c r="R129" s="695"/>
      <c r="S129" s="695"/>
      <c r="T129" s="695"/>
      <c r="U129" s="695"/>
      <c r="V129" s="316"/>
      <c r="W129" s="316"/>
      <c r="X129" s="316"/>
      <c r="CX129" s="341"/>
      <c r="CY129" s="341"/>
    </row>
    <row r="130" spans="1:123" ht="26.1" customHeight="1">
      <c r="A130" s="343"/>
      <c r="B130" s="329"/>
      <c r="C130" s="330"/>
      <c r="D130" s="699"/>
      <c r="E130" s="699"/>
      <c r="F130" s="699"/>
      <c r="G130" s="699"/>
      <c r="H130" s="699"/>
      <c r="I130" s="330"/>
      <c r="J130" s="700"/>
      <c r="K130" s="701"/>
      <c r="L130" s="702"/>
      <c r="M130" s="364"/>
      <c r="N130" s="693">
        <f t="shared" si="6"/>
        <v>0</v>
      </c>
      <c r="O130" s="693"/>
      <c r="P130" s="694"/>
      <c r="Q130" s="695"/>
      <c r="R130" s="695"/>
      <c r="S130" s="695"/>
      <c r="T130" s="695"/>
      <c r="U130" s="695"/>
      <c r="V130" s="316"/>
      <c r="W130" s="316"/>
      <c r="X130" s="316"/>
      <c r="AC130" s="340"/>
      <c r="AD130" s="340"/>
      <c r="AE130" s="340"/>
      <c r="AF130" s="340"/>
      <c r="AG130" s="340"/>
      <c r="AH130" s="340"/>
      <c r="AI130" s="340"/>
      <c r="AJ130" s="340"/>
      <c r="AK130" s="340"/>
      <c r="AL130" s="340"/>
      <c r="AM130" s="340"/>
      <c r="AN130" s="340"/>
      <c r="AO130" s="340"/>
      <c r="AP130" s="340"/>
      <c r="AQ130" s="340"/>
      <c r="AR130" s="339"/>
      <c r="AS130" s="339"/>
      <c r="AT130" s="339"/>
      <c r="AU130" s="339"/>
      <c r="AV130" s="339"/>
      <c r="AW130" s="339"/>
      <c r="AX130" s="339"/>
      <c r="AY130" s="339"/>
      <c r="AZ130" s="339"/>
      <c r="BA130" s="339"/>
      <c r="BB130" s="339"/>
      <c r="BC130" s="339"/>
      <c r="BD130" s="339"/>
      <c r="BE130" s="339"/>
      <c r="BF130" s="339"/>
      <c r="BG130" s="339"/>
      <c r="BH130" s="339"/>
      <c r="BI130" s="339"/>
      <c r="BJ130" s="339"/>
      <c r="BK130" s="339"/>
      <c r="BL130" s="339"/>
      <c r="BM130" s="339"/>
      <c r="BN130" s="339"/>
      <c r="BO130" s="339"/>
      <c r="BP130" s="339"/>
      <c r="BQ130" s="339"/>
      <c r="BR130" s="339"/>
      <c r="BS130" s="339"/>
      <c r="BT130" s="339"/>
      <c r="BU130" s="339"/>
      <c r="BV130" s="339"/>
      <c r="BW130" s="339"/>
      <c r="BX130" s="318"/>
      <c r="BY130" s="318"/>
      <c r="BZ130" s="318"/>
      <c r="CA130" s="318"/>
      <c r="CB130" s="318"/>
      <c r="CC130" s="318"/>
      <c r="CD130" s="318"/>
      <c r="CE130" s="318"/>
      <c r="CF130" s="318"/>
      <c r="CG130" s="318"/>
      <c r="CH130" s="318"/>
      <c r="CI130" s="318"/>
      <c r="CJ130" s="318"/>
      <c r="CK130" s="318"/>
      <c r="CL130" s="318"/>
      <c r="CM130" s="318"/>
      <c r="CN130" s="318"/>
      <c r="CO130" s="318"/>
      <c r="CP130" s="318"/>
      <c r="CQ130" s="318"/>
      <c r="CR130" s="318"/>
      <c r="CS130" s="318"/>
      <c r="CT130" s="318"/>
      <c r="CU130" s="318"/>
      <c r="CV130" s="318"/>
      <c r="CW130" s="318"/>
      <c r="CX130" s="318"/>
      <c r="CY130" s="318"/>
      <c r="CZ130" s="318"/>
      <c r="DA130" s="318"/>
      <c r="DB130" s="318"/>
      <c r="DC130" s="318"/>
      <c r="DD130" s="318"/>
      <c r="DE130" s="318"/>
      <c r="DF130" s="318"/>
      <c r="DG130" s="318"/>
      <c r="DH130" s="318"/>
      <c r="DI130" s="318"/>
      <c r="DJ130" s="318"/>
      <c r="DK130" s="318"/>
      <c r="DL130" s="318"/>
      <c r="DM130" s="318"/>
      <c r="DN130" s="318"/>
      <c r="DO130" s="318"/>
      <c r="DP130" s="318"/>
      <c r="DQ130" s="318"/>
      <c r="DR130" s="318"/>
      <c r="DS130" s="318"/>
    </row>
    <row r="131" spans="1:123" ht="26.1" customHeight="1">
      <c r="A131" s="314"/>
      <c r="B131" s="329"/>
      <c r="C131" s="330"/>
      <c r="D131" s="699"/>
      <c r="E131" s="699"/>
      <c r="F131" s="699"/>
      <c r="G131" s="699"/>
      <c r="H131" s="699"/>
      <c r="I131" s="330"/>
      <c r="J131" s="700"/>
      <c r="K131" s="701"/>
      <c r="L131" s="702"/>
      <c r="M131" s="364"/>
      <c r="N131" s="693">
        <f t="shared" si="6"/>
        <v>0</v>
      </c>
      <c r="O131" s="693"/>
      <c r="P131" s="694"/>
      <c r="Q131" s="695"/>
      <c r="R131" s="695"/>
      <c r="S131" s="695"/>
      <c r="T131" s="695"/>
      <c r="U131" s="695"/>
      <c r="V131" s="347"/>
      <c r="W131" s="348"/>
      <c r="X131" s="316"/>
      <c r="AD131" s="332"/>
      <c r="AE131" s="332"/>
      <c r="AF131" s="349"/>
      <c r="AV131" s="332"/>
      <c r="AW131" s="332"/>
      <c r="AX131" s="349"/>
      <c r="CA131" s="318"/>
      <c r="CB131" s="318"/>
      <c r="CC131" s="318"/>
      <c r="CD131" s="318"/>
      <c r="CE131" s="318"/>
      <c r="CF131" s="318"/>
      <c r="CG131" s="318"/>
      <c r="CH131" s="318"/>
      <c r="CI131" s="318"/>
      <c r="CJ131" s="318"/>
      <c r="CK131" s="318"/>
      <c r="CL131" s="318"/>
      <c r="CM131" s="318"/>
      <c r="CN131" s="318"/>
      <c r="CO131" s="318"/>
      <c r="CP131" s="318"/>
      <c r="CQ131" s="318"/>
      <c r="CR131" s="318"/>
      <c r="CS131" s="318"/>
      <c r="CT131" s="318"/>
      <c r="CU131" s="318"/>
      <c r="CV131" s="318"/>
      <c r="CW131" s="318"/>
      <c r="CX131" s="318"/>
      <c r="CY131" s="318"/>
      <c r="CZ131" s="318"/>
      <c r="DA131" s="318"/>
      <c r="DB131" s="318"/>
      <c r="DC131" s="318"/>
      <c r="DD131" s="318"/>
      <c r="DE131" s="318"/>
      <c r="DF131" s="318"/>
      <c r="DG131" s="318"/>
      <c r="DH131" s="318"/>
      <c r="DI131" s="318"/>
      <c r="DJ131" s="318"/>
      <c r="DK131" s="318"/>
      <c r="DL131" s="350"/>
      <c r="DM131" s="350"/>
      <c r="DN131" s="350"/>
      <c r="DO131" s="350"/>
      <c r="DP131" s="350"/>
      <c r="DQ131" s="318"/>
      <c r="DR131" s="318"/>
      <c r="DS131" s="318"/>
    </row>
    <row r="132" spans="1:123" ht="26.1" customHeight="1">
      <c r="A132" s="314"/>
      <c r="B132" s="329"/>
      <c r="C132" s="330"/>
      <c r="D132" s="699"/>
      <c r="E132" s="699"/>
      <c r="F132" s="699"/>
      <c r="G132" s="699"/>
      <c r="H132" s="699"/>
      <c r="I132" s="330"/>
      <c r="J132" s="700"/>
      <c r="K132" s="701"/>
      <c r="L132" s="702"/>
      <c r="M132" s="364"/>
      <c r="N132" s="693">
        <f t="shared" si="6"/>
        <v>0</v>
      </c>
      <c r="O132" s="693"/>
      <c r="P132" s="694"/>
      <c r="Q132" s="695"/>
      <c r="R132" s="695"/>
      <c r="S132" s="695"/>
      <c r="T132" s="695"/>
      <c r="U132" s="695"/>
      <c r="V132" s="351"/>
      <c r="W132" s="351"/>
      <c r="X132" s="351"/>
      <c r="AD132" s="332"/>
      <c r="AE132" s="332"/>
      <c r="AV132" s="332"/>
      <c r="AW132" s="332"/>
      <c r="CA132" s="318"/>
      <c r="CB132" s="318"/>
      <c r="CC132" s="318"/>
      <c r="CD132" s="318"/>
      <c r="CE132" s="318"/>
      <c r="CF132" s="318"/>
      <c r="CG132" s="318"/>
      <c r="CH132" s="318"/>
      <c r="CI132" s="318"/>
      <c r="CJ132" s="318"/>
      <c r="CK132" s="318"/>
      <c r="CL132" s="318"/>
      <c r="CM132" s="318"/>
      <c r="CN132" s="318"/>
      <c r="CO132" s="318"/>
      <c r="CP132" s="318"/>
      <c r="CQ132" s="318"/>
      <c r="CR132" s="318"/>
      <c r="CS132" s="318"/>
      <c r="CT132" s="318"/>
      <c r="CU132" s="318"/>
      <c r="CV132" s="318"/>
      <c r="CW132" s="318"/>
      <c r="CX132" s="318"/>
      <c r="CY132" s="318"/>
      <c r="CZ132" s="318"/>
      <c r="DA132" s="318"/>
      <c r="DB132" s="318"/>
      <c r="DC132" s="318"/>
      <c r="DD132" s="318"/>
      <c r="DE132" s="318"/>
      <c r="DF132" s="318"/>
      <c r="DG132" s="318"/>
      <c r="DH132" s="318"/>
      <c r="DI132" s="318"/>
      <c r="DJ132" s="318"/>
      <c r="DK132" s="318"/>
      <c r="DL132" s="318"/>
      <c r="DM132" s="318"/>
      <c r="DN132" s="318"/>
      <c r="DO132" s="318"/>
      <c r="DP132" s="318"/>
      <c r="DQ132" s="318"/>
      <c r="DR132" s="318"/>
      <c r="DS132" s="318"/>
    </row>
    <row r="133" spans="1:123" ht="26.1" customHeight="1">
      <c r="A133" s="314"/>
      <c r="B133" s="329"/>
      <c r="C133" s="330"/>
      <c r="D133" s="699"/>
      <c r="E133" s="699"/>
      <c r="F133" s="699"/>
      <c r="G133" s="699"/>
      <c r="H133" s="699"/>
      <c r="I133" s="330"/>
      <c r="J133" s="700"/>
      <c r="K133" s="701"/>
      <c r="L133" s="702"/>
      <c r="M133" s="364"/>
      <c r="N133" s="693">
        <f t="shared" si="6"/>
        <v>0</v>
      </c>
      <c r="O133" s="693"/>
      <c r="P133" s="694"/>
      <c r="Q133" s="695"/>
      <c r="R133" s="695"/>
      <c r="S133" s="695"/>
      <c r="T133" s="695"/>
      <c r="U133" s="695"/>
      <c r="V133" s="316"/>
      <c r="W133" s="316"/>
      <c r="X133" s="316"/>
      <c r="AD133" s="332"/>
      <c r="AE133" s="332"/>
      <c r="AV133" s="332"/>
      <c r="AW133" s="332"/>
      <c r="BV133" s="340"/>
      <c r="BW133" s="340"/>
      <c r="BX133" s="340"/>
      <c r="BY133" s="340"/>
      <c r="BZ133" s="340"/>
    </row>
    <row r="134" spans="1:123" ht="26.1" customHeight="1">
      <c r="A134" s="314"/>
      <c r="B134" s="329"/>
      <c r="C134" s="330"/>
      <c r="D134" s="699"/>
      <c r="E134" s="699"/>
      <c r="F134" s="699"/>
      <c r="G134" s="699"/>
      <c r="H134" s="699"/>
      <c r="I134" s="330"/>
      <c r="J134" s="700"/>
      <c r="K134" s="701"/>
      <c r="L134" s="702"/>
      <c r="M134" s="364"/>
      <c r="N134" s="693">
        <f t="shared" si="6"/>
        <v>0</v>
      </c>
      <c r="O134" s="693"/>
      <c r="P134" s="694"/>
      <c r="Q134" s="695"/>
      <c r="R134" s="695"/>
      <c r="S134" s="695"/>
      <c r="T134" s="695"/>
      <c r="U134" s="695"/>
      <c r="V134" s="316"/>
      <c r="W134" s="316"/>
      <c r="X134" s="316"/>
      <c r="AD134" s="332"/>
      <c r="AE134" s="332"/>
      <c r="AV134" s="332"/>
      <c r="AW134" s="332"/>
      <c r="BV134" s="340"/>
      <c r="BW134" s="340"/>
      <c r="BX134" s="340"/>
      <c r="BY134" s="340"/>
      <c r="BZ134" s="340"/>
    </row>
    <row r="135" spans="1:123" ht="26.1" customHeight="1">
      <c r="A135" s="314"/>
      <c r="B135" s="329"/>
      <c r="C135" s="330"/>
      <c r="D135" s="699"/>
      <c r="E135" s="699"/>
      <c r="F135" s="699"/>
      <c r="G135" s="699"/>
      <c r="H135" s="699"/>
      <c r="I135" s="330"/>
      <c r="J135" s="700"/>
      <c r="K135" s="701"/>
      <c r="L135" s="702"/>
      <c r="M135" s="364"/>
      <c r="N135" s="693">
        <f t="shared" si="6"/>
        <v>0</v>
      </c>
      <c r="O135" s="693"/>
      <c r="P135" s="694"/>
      <c r="Q135" s="695"/>
      <c r="R135" s="695"/>
      <c r="S135" s="695"/>
      <c r="T135" s="695"/>
      <c r="U135" s="695"/>
      <c r="V135" s="316"/>
      <c r="W135" s="316"/>
      <c r="X135" s="316"/>
    </row>
    <row r="136" spans="1:123" s="340" customFormat="1" ht="26.1" customHeight="1">
      <c r="A136" s="314"/>
      <c r="B136" s="329"/>
      <c r="C136" s="330"/>
      <c r="D136" s="699"/>
      <c r="E136" s="699"/>
      <c r="F136" s="699"/>
      <c r="G136" s="699"/>
      <c r="H136" s="699"/>
      <c r="I136" s="330"/>
      <c r="J136" s="700"/>
      <c r="K136" s="701"/>
      <c r="L136" s="702"/>
      <c r="M136" s="364"/>
      <c r="N136" s="693">
        <f t="shared" si="6"/>
        <v>0</v>
      </c>
      <c r="O136" s="693"/>
      <c r="P136" s="694"/>
      <c r="Q136" s="695"/>
      <c r="R136" s="695"/>
      <c r="S136" s="695"/>
      <c r="T136" s="695"/>
      <c r="U136" s="695"/>
      <c r="V136" s="316"/>
      <c r="W136" s="316"/>
      <c r="X136" s="316"/>
      <c r="Y136" s="317"/>
      <c r="Z136" s="317"/>
      <c r="AA136" s="317"/>
      <c r="AB136" s="317"/>
      <c r="AC136" s="317"/>
      <c r="CX136" s="317"/>
    </row>
    <row r="137" spans="1:123" s="340" customFormat="1" ht="26.1" customHeight="1">
      <c r="A137" s="315"/>
      <c r="B137" s="329"/>
      <c r="C137" s="330"/>
      <c r="D137" s="699"/>
      <c r="E137" s="699"/>
      <c r="F137" s="699"/>
      <c r="G137" s="699"/>
      <c r="H137" s="699"/>
      <c r="I137" s="330"/>
      <c r="J137" s="700"/>
      <c r="K137" s="701"/>
      <c r="L137" s="702"/>
      <c r="M137" s="364"/>
      <c r="N137" s="693">
        <f t="shared" si="6"/>
        <v>0</v>
      </c>
      <c r="O137" s="693"/>
      <c r="P137" s="694"/>
      <c r="Q137" s="695"/>
      <c r="R137" s="695"/>
      <c r="S137" s="695"/>
      <c r="T137" s="695"/>
      <c r="U137" s="695"/>
      <c r="V137" s="316"/>
      <c r="W137" s="316"/>
      <c r="X137" s="316"/>
      <c r="Y137" s="317"/>
      <c r="Z137" s="317"/>
      <c r="AA137" s="317"/>
      <c r="AB137" s="318"/>
      <c r="AC137" s="318"/>
      <c r="AD137" s="339"/>
      <c r="AE137" s="339"/>
      <c r="AF137" s="339"/>
      <c r="AG137" s="339"/>
      <c r="AH137" s="339"/>
      <c r="AI137" s="339"/>
      <c r="AJ137" s="339"/>
      <c r="AK137" s="339"/>
      <c r="AL137" s="339"/>
      <c r="AM137" s="339"/>
      <c r="AN137" s="339"/>
      <c r="AO137" s="339"/>
      <c r="AP137" s="339"/>
      <c r="AQ137" s="339"/>
      <c r="AR137" s="339"/>
      <c r="AS137" s="339"/>
      <c r="AT137" s="339"/>
      <c r="AU137" s="339"/>
      <c r="AV137" s="339"/>
      <c r="AW137" s="339"/>
      <c r="AX137" s="339"/>
      <c r="AY137" s="339"/>
      <c r="AZ137" s="339"/>
      <c r="BA137" s="339"/>
      <c r="BB137" s="339"/>
      <c r="BC137" s="339"/>
      <c r="BD137" s="339"/>
      <c r="BE137" s="339"/>
      <c r="BF137" s="339"/>
      <c r="BG137" s="339"/>
      <c r="BH137" s="339"/>
      <c r="BI137" s="339"/>
      <c r="BJ137" s="339"/>
      <c r="BK137" s="339"/>
      <c r="BL137" s="339"/>
      <c r="BM137" s="339"/>
      <c r="BN137" s="339"/>
      <c r="BO137" s="339"/>
      <c r="BP137" s="339"/>
      <c r="BQ137" s="339"/>
      <c r="BR137" s="339"/>
      <c r="BS137" s="339"/>
      <c r="BT137" s="339"/>
      <c r="BU137" s="339"/>
      <c r="BV137" s="339"/>
      <c r="BW137" s="339"/>
      <c r="BX137" s="339"/>
      <c r="BY137" s="339"/>
      <c r="BZ137" s="339"/>
      <c r="CA137" s="339"/>
      <c r="CB137" s="339"/>
      <c r="CC137" s="339"/>
      <c r="CD137" s="339"/>
      <c r="CE137" s="339"/>
      <c r="CF137" s="339"/>
      <c r="CG137" s="339"/>
      <c r="CH137" s="339"/>
      <c r="CI137" s="339"/>
      <c r="CJ137" s="339"/>
      <c r="CK137" s="339"/>
      <c r="CL137" s="339"/>
      <c r="CM137" s="339"/>
      <c r="CN137" s="339"/>
      <c r="CO137" s="339"/>
      <c r="CP137" s="339"/>
      <c r="CQ137" s="339"/>
      <c r="CR137" s="339"/>
      <c r="CS137" s="339"/>
      <c r="CT137" s="339"/>
      <c r="CU137" s="339"/>
      <c r="CV137" s="339"/>
      <c r="CW137" s="339"/>
      <c r="CX137" s="339"/>
      <c r="CY137" s="339"/>
      <c r="CZ137" s="339"/>
      <c r="DA137" s="339"/>
      <c r="DB137" s="339"/>
      <c r="DC137" s="339"/>
      <c r="DD137" s="339"/>
      <c r="DE137" s="339"/>
      <c r="DF137" s="339"/>
      <c r="DG137" s="339"/>
      <c r="DH137" s="339"/>
      <c r="DI137" s="339"/>
      <c r="DJ137" s="339"/>
      <c r="DK137" s="339"/>
      <c r="DL137" s="339"/>
      <c r="DM137" s="339"/>
      <c r="DN137" s="339"/>
      <c r="DO137" s="339"/>
      <c r="DP137" s="339"/>
      <c r="DQ137" s="339"/>
      <c r="DR137" s="339"/>
      <c r="DS137" s="339"/>
    </row>
    <row r="138" spans="1:123" ht="26.1" customHeight="1">
      <c r="A138" s="324"/>
      <c r="B138" s="365"/>
      <c r="C138" s="366"/>
      <c r="D138" s="690" t="s">
        <v>52</v>
      </c>
      <c r="E138" s="690"/>
      <c r="F138" s="690"/>
      <c r="G138" s="691"/>
      <c r="H138" s="691"/>
      <c r="I138" s="366"/>
      <c r="J138" s="692"/>
      <c r="K138" s="692"/>
      <c r="L138" s="692"/>
      <c r="M138" s="367"/>
      <c r="N138" s="693">
        <f>SUM(N111:O137)</f>
        <v>0</v>
      </c>
      <c r="O138" s="693"/>
      <c r="P138" s="694"/>
      <c r="Q138" s="695"/>
      <c r="R138" s="695"/>
      <c r="S138" s="695"/>
      <c r="T138" s="695"/>
      <c r="U138" s="695"/>
      <c r="V138" s="316"/>
      <c r="W138" s="316"/>
      <c r="X138" s="316"/>
      <c r="AB138" s="336"/>
      <c r="AC138" s="336"/>
      <c r="AD138" s="336"/>
      <c r="AE138" s="336"/>
      <c r="AF138" s="336"/>
      <c r="AG138" s="336"/>
      <c r="AH138" s="336"/>
      <c r="AI138" s="336"/>
      <c r="AJ138" s="354"/>
      <c r="AK138" s="354"/>
      <c r="AL138" s="354"/>
      <c r="AM138" s="354"/>
      <c r="AN138" s="354"/>
      <c r="AO138" s="354"/>
      <c r="AP138" s="354"/>
      <c r="AQ138" s="354"/>
      <c r="AR138" s="354"/>
      <c r="AS138" s="354"/>
      <c r="AT138" s="354"/>
      <c r="AU138" s="354"/>
      <c r="AV138" s="354"/>
      <c r="AW138" s="354"/>
      <c r="AX138" s="354"/>
      <c r="AY138" s="354"/>
      <c r="AZ138" s="354"/>
      <c r="BA138" s="354"/>
      <c r="BB138" s="354"/>
      <c r="BC138" s="354"/>
      <c r="BD138" s="354"/>
      <c r="BE138" s="354"/>
      <c r="BF138" s="354"/>
      <c r="BG138" s="354"/>
      <c r="BH138" s="354"/>
      <c r="BI138" s="354"/>
      <c r="BJ138" s="354"/>
      <c r="BK138" s="354"/>
      <c r="BL138" s="354"/>
      <c r="BM138" s="354"/>
      <c r="BN138" s="354"/>
      <c r="BO138" s="354"/>
      <c r="BP138" s="354"/>
      <c r="BQ138" s="354"/>
      <c r="BR138" s="354"/>
      <c r="BS138" s="354"/>
      <c r="BT138" s="354"/>
      <c r="BU138" s="336"/>
      <c r="BV138" s="336"/>
      <c r="BW138" s="336"/>
      <c r="BX138" s="336"/>
      <c r="BY138" s="355"/>
      <c r="BZ138" s="355"/>
      <c r="CA138" s="355"/>
      <c r="CB138" s="355"/>
      <c r="CC138" s="355"/>
      <c r="CD138" s="355"/>
      <c r="CE138" s="355"/>
      <c r="CF138" s="355"/>
      <c r="CG138" s="355"/>
      <c r="CH138" s="355"/>
      <c r="CI138" s="356"/>
      <c r="CJ138" s="356"/>
      <c r="CK138" s="356"/>
      <c r="CL138" s="356"/>
      <c r="CM138" s="356"/>
      <c r="CN138" s="356"/>
      <c r="CO138" s="356"/>
      <c r="CP138" s="356"/>
      <c r="CQ138" s="356"/>
      <c r="CR138" s="356"/>
      <c r="CS138" s="357"/>
      <c r="CT138" s="357"/>
      <c r="CU138" s="357"/>
      <c r="CV138" s="357"/>
      <c r="CW138" s="357"/>
      <c r="CX138" s="357"/>
      <c r="CY138" s="357"/>
      <c r="CZ138" s="357"/>
      <c r="DA138" s="357"/>
      <c r="DB138" s="357"/>
      <c r="DC138" s="357"/>
    </row>
    <row r="139" spans="1:123" ht="26.1" customHeight="1">
      <c r="A139" s="324"/>
      <c r="B139" s="358"/>
      <c r="C139" s="359"/>
      <c r="D139" s="696"/>
      <c r="E139" s="696"/>
      <c r="F139" s="696"/>
      <c r="G139" s="696"/>
      <c r="H139" s="696"/>
      <c r="I139" s="359"/>
      <c r="J139" s="697"/>
      <c r="K139" s="697"/>
      <c r="L139" s="697"/>
      <c r="M139" s="368"/>
      <c r="N139" s="698"/>
      <c r="O139" s="698"/>
      <c r="P139" s="694"/>
      <c r="Q139" s="695"/>
      <c r="R139" s="695"/>
      <c r="S139" s="695"/>
      <c r="T139" s="695"/>
      <c r="U139" s="695"/>
      <c r="V139" s="316"/>
      <c r="W139" s="316"/>
      <c r="X139" s="316"/>
      <c r="AB139" s="336"/>
      <c r="AC139" s="336"/>
      <c r="AD139" s="336"/>
      <c r="AE139" s="336"/>
      <c r="AF139" s="336"/>
      <c r="AG139" s="336"/>
      <c r="AH139" s="336"/>
      <c r="AI139" s="336"/>
      <c r="AJ139" s="354"/>
      <c r="AK139" s="354"/>
      <c r="AL139" s="354"/>
      <c r="AM139" s="354"/>
      <c r="AN139" s="354"/>
      <c r="AO139" s="354"/>
      <c r="AP139" s="354"/>
      <c r="AQ139" s="354"/>
      <c r="AR139" s="354"/>
      <c r="AS139" s="354"/>
      <c r="AT139" s="354"/>
      <c r="AU139" s="354"/>
      <c r="AV139" s="354"/>
      <c r="AW139" s="354"/>
      <c r="AX139" s="354"/>
      <c r="AY139" s="354"/>
      <c r="AZ139" s="354"/>
      <c r="BA139" s="354"/>
      <c r="BB139" s="354"/>
      <c r="BC139" s="354"/>
      <c r="BD139" s="354"/>
      <c r="BE139" s="354"/>
      <c r="BF139" s="354"/>
      <c r="BG139" s="354"/>
      <c r="BH139" s="354"/>
      <c r="BI139" s="354"/>
      <c r="BJ139" s="354"/>
      <c r="BK139" s="354"/>
      <c r="BL139" s="354"/>
      <c r="BM139" s="354"/>
      <c r="BN139" s="354"/>
      <c r="BO139" s="354"/>
      <c r="BP139" s="354"/>
      <c r="BQ139" s="354"/>
      <c r="BR139" s="354"/>
      <c r="BS139" s="354"/>
      <c r="BT139" s="354"/>
      <c r="BU139" s="336"/>
      <c r="BV139" s="336"/>
      <c r="BW139" s="336"/>
      <c r="BX139" s="336"/>
      <c r="BY139" s="355"/>
      <c r="BZ139" s="355"/>
      <c r="CA139" s="355"/>
      <c r="CB139" s="355"/>
      <c r="CC139" s="355"/>
      <c r="CD139" s="355"/>
      <c r="CE139" s="355"/>
      <c r="CF139" s="355"/>
      <c r="CG139" s="355"/>
      <c r="CH139" s="355"/>
      <c r="CI139" s="356"/>
      <c r="CJ139" s="356"/>
      <c r="CK139" s="356"/>
      <c r="CL139" s="356"/>
      <c r="CM139" s="356"/>
      <c r="CN139" s="356"/>
      <c r="CO139" s="356"/>
      <c r="CP139" s="356"/>
      <c r="CQ139" s="356"/>
      <c r="CR139" s="356"/>
      <c r="CS139" s="357"/>
      <c r="CT139" s="357"/>
      <c r="CU139" s="357"/>
      <c r="CV139" s="357"/>
      <c r="CW139" s="357"/>
      <c r="CX139" s="357"/>
      <c r="CY139" s="357"/>
      <c r="CZ139" s="357"/>
      <c r="DA139" s="357"/>
      <c r="DB139" s="357"/>
      <c r="DC139" s="357"/>
    </row>
    <row r="140" spans="1:123" ht="26.1" customHeight="1">
      <c r="A140" s="324"/>
      <c r="B140" s="324"/>
      <c r="C140" s="324"/>
      <c r="D140" s="684"/>
      <c r="E140" s="684"/>
      <c r="F140" s="684"/>
      <c r="G140" s="685"/>
      <c r="H140" s="685"/>
      <c r="I140" s="361"/>
      <c r="J140" s="686"/>
      <c r="K140" s="686"/>
      <c r="L140" s="686"/>
      <c r="M140" s="362"/>
      <c r="N140" s="687"/>
      <c r="O140" s="687"/>
      <c r="P140" s="688" t="s">
        <v>282</v>
      </c>
      <c r="Q140" s="688"/>
      <c r="R140" s="689">
        <v>4</v>
      </c>
      <c r="S140" s="689"/>
      <c r="T140" s="689"/>
      <c r="U140" s="363"/>
      <c r="V140" s="316"/>
      <c r="W140" s="316"/>
      <c r="X140" s="316"/>
      <c r="AB140" s="336"/>
      <c r="AC140" s="336"/>
      <c r="AD140" s="336"/>
      <c r="AE140" s="336"/>
      <c r="AF140" s="336"/>
      <c r="AG140" s="336"/>
      <c r="AH140" s="336"/>
      <c r="AI140" s="336"/>
      <c r="AJ140" s="354"/>
      <c r="AK140" s="354"/>
      <c r="AL140" s="354"/>
      <c r="AM140" s="354"/>
      <c r="AN140" s="354"/>
      <c r="AO140" s="354"/>
      <c r="AP140" s="354"/>
      <c r="AQ140" s="354"/>
      <c r="AR140" s="354"/>
      <c r="AS140" s="354"/>
      <c r="AT140" s="354"/>
      <c r="AU140" s="354"/>
      <c r="AV140" s="354"/>
      <c r="AW140" s="354"/>
      <c r="AX140" s="354"/>
      <c r="AY140" s="354"/>
      <c r="AZ140" s="354"/>
      <c r="BA140" s="354"/>
      <c r="BB140" s="354"/>
      <c r="BC140" s="354"/>
      <c r="BD140" s="354"/>
      <c r="BE140" s="354"/>
      <c r="BF140" s="354"/>
      <c r="BG140" s="354"/>
      <c r="BH140" s="354"/>
      <c r="BI140" s="354"/>
      <c r="BJ140" s="354"/>
      <c r="BK140" s="354"/>
      <c r="BL140" s="354"/>
      <c r="BM140" s="354"/>
      <c r="BN140" s="354"/>
      <c r="BO140" s="354"/>
      <c r="BP140" s="354"/>
      <c r="BQ140" s="354"/>
      <c r="BR140" s="354"/>
      <c r="BS140" s="354"/>
      <c r="BT140" s="354"/>
      <c r="BU140" s="354"/>
      <c r="BV140" s="354"/>
      <c r="BW140" s="354"/>
      <c r="BX140" s="354"/>
      <c r="BY140" s="355"/>
      <c r="BZ140" s="355"/>
      <c r="CA140" s="355"/>
      <c r="CB140" s="355"/>
      <c r="CC140" s="355"/>
      <c r="CD140" s="355"/>
      <c r="CE140" s="355"/>
      <c r="CF140" s="355"/>
      <c r="CG140" s="355"/>
      <c r="CH140" s="355"/>
      <c r="CI140" s="356"/>
      <c r="CJ140" s="356"/>
      <c r="CK140" s="356"/>
      <c r="CL140" s="356"/>
      <c r="CM140" s="356"/>
      <c r="CN140" s="356"/>
      <c r="CO140" s="356"/>
      <c r="CP140" s="356"/>
      <c r="CQ140" s="356"/>
      <c r="CR140" s="356"/>
      <c r="CS140" s="357"/>
      <c r="CT140" s="357"/>
      <c r="CU140" s="357"/>
      <c r="CV140" s="357"/>
      <c r="CW140" s="357"/>
      <c r="CX140" s="357"/>
      <c r="CY140" s="357"/>
      <c r="CZ140" s="357"/>
      <c r="DA140" s="357"/>
      <c r="DB140" s="357"/>
      <c r="DC140" s="357"/>
    </row>
    <row r="141" spans="1:123" ht="21.75" customHeight="1">
      <c r="A141" s="314"/>
      <c r="B141" s="314"/>
      <c r="C141" s="314"/>
      <c r="D141" s="314"/>
      <c r="E141" s="314"/>
      <c r="F141" s="314"/>
      <c r="G141" s="314"/>
      <c r="H141" s="314"/>
      <c r="I141" s="314"/>
      <c r="J141" s="314"/>
      <c r="K141" s="314"/>
      <c r="L141" s="314"/>
      <c r="M141" s="314"/>
      <c r="N141" s="706">
        <v>0</v>
      </c>
      <c r="O141" s="706"/>
      <c r="P141" s="706"/>
      <c r="Q141" s="706"/>
      <c r="R141" s="706"/>
      <c r="S141" s="706"/>
      <c r="T141" s="706"/>
      <c r="U141" s="315"/>
      <c r="V141" s="316"/>
      <c r="W141" s="316"/>
      <c r="X141" s="316"/>
      <c r="CW141" s="318"/>
      <c r="CX141" s="318"/>
      <c r="CY141" s="318"/>
      <c r="CZ141" s="318"/>
      <c r="DD141" s="318"/>
      <c r="DE141" s="318"/>
      <c r="DF141" s="318"/>
      <c r="DG141" s="318"/>
      <c r="DK141" s="318"/>
      <c r="DL141" s="318"/>
      <c r="DM141" s="318"/>
      <c r="DN141" s="318"/>
      <c r="DO141" s="318"/>
      <c r="DP141" s="318"/>
      <c r="DQ141" s="318"/>
      <c r="DR141" s="318"/>
      <c r="DS141" s="318"/>
    </row>
    <row r="142" spans="1:123" ht="20.25" customHeight="1">
      <c r="A142" s="707" t="s">
        <v>269</v>
      </c>
      <c r="B142" s="707"/>
      <c r="C142" s="707"/>
      <c r="D142" s="707"/>
      <c r="E142" s="707"/>
      <c r="F142" s="707"/>
      <c r="G142" s="707"/>
      <c r="H142" s="707"/>
      <c r="I142" s="707"/>
      <c r="J142" s="707"/>
      <c r="K142" s="707"/>
      <c r="L142" s="707"/>
      <c r="M142" s="707"/>
      <c r="N142" s="707"/>
      <c r="O142" s="707"/>
      <c r="P142" s="707"/>
      <c r="Q142" s="707"/>
      <c r="R142" s="707"/>
      <c r="S142" s="707"/>
      <c r="T142" s="707"/>
      <c r="U142" s="707"/>
      <c r="V142" s="319"/>
      <c r="W142" s="319"/>
      <c r="X142" s="319"/>
      <c r="Y142" s="320"/>
      <c r="Z142" s="320"/>
      <c r="AA142" s="320"/>
      <c r="AB142" s="320"/>
      <c r="AC142" s="320"/>
      <c r="AD142" s="320"/>
      <c r="AE142" s="320"/>
      <c r="AF142" s="320"/>
      <c r="AG142" s="320"/>
      <c r="AH142" s="320"/>
      <c r="AI142" s="320"/>
      <c r="AJ142" s="320"/>
      <c r="AK142" s="320"/>
      <c r="AL142" s="320"/>
      <c r="AM142" s="320"/>
      <c r="AN142" s="320"/>
      <c r="AO142" s="320"/>
      <c r="AP142" s="320"/>
      <c r="AQ142" s="320"/>
      <c r="AR142" s="320"/>
      <c r="AS142" s="320"/>
      <c r="AT142" s="320"/>
      <c r="AU142" s="320"/>
      <c r="AV142" s="320"/>
      <c r="AW142" s="320"/>
      <c r="AX142" s="320"/>
      <c r="AY142" s="320"/>
      <c r="AZ142" s="320"/>
      <c r="BA142" s="320"/>
      <c r="BB142" s="320"/>
      <c r="BC142" s="320"/>
      <c r="BD142" s="320"/>
      <c r="BE142" s="320"/>
      <c r="BF142" s="320"/>
      <c r="BG142" s="320"/>
      <c r="BH142" s="320"/>
      <c r="BI142" s="320"/>
      <c r="BJ142" s="320"/>
      <c r="BK142" s="320"/>
      <c r="BL142" s="320"/>
      <c r="BM142" s="320"/>
      <c r="BN142" s="320"/>
      <c r="BO142" s="320"/>
      <c r="BP142" s="320"/>
      <c r="BQ142" s="320"/>
      <c r="BR142" s="320"/>
      <c r="BS142" s="320"/>
      <c r="BT142" s="320"/>
      <c r="BU142" s="320"/>
      <c r="BV142" s="320"/>
      <c r="BW142" s="320"/>
      <c r="BX142" s="320"/>
      <c r="BY142" s="320"/>
      <c r="BZ142" s="320"/>
      <c r="CA142" s="320"/>
      <c r="CB142" s="320"/>
      <c r="CC142" s="320"/>
      <c r="CD142" s="320"/>
      <c r="CE142" s="320"/>
      <c r="CF142" s="320"/>
      <c r="CG142" s="320"/>
      <c r="CH142" s="320"/>
      <c r="CI142" s="320"/>
      <c r="CJ142" s="320"/>
      <c r="CK142" s="320"/>
      <c r="CL142" s="320"/>
      <c r="CM142" s="320"/>
      <c r="CN142" s="320"/>
      <c r="CO142" s="320"/>
      <c r="CP142" s="320"/>
      <c r="CQ142" s="320"/>
      <c r="CR142" s="320"/>
      <c r="CS142" s="320"/>
      <c r="CT142" s="320"/>
      <c r="CU142" s="320"/>
      <c r="CV142" s="320"/>
      <c r="CW142" s="320"/>
      <c r="CX142" s="320"/>
      <c r="CY142" s="320"/>
      <c r="CZ142" s="320"/>
      <c r="DA142" s="320"/>
      <c r="DB142" s="320"/>
      <c r="DC142" s="320"/>
      <c r="DD142" s="320"/>
      <c r="DE142" s="320"/>
      <c r="DF142" s="320"/>
      <c r="DG142" s="320"/>
      <c r="DH142" s="320"/>
      <c r="DI142" s="320"/>
      <c r="DJ142" s="320"/>
      <c r="DK142" s="320"/>
      <c r="DL142" s="320"/>
      <c r="DM142" s="320"/>
      <c r="DN142" s="320"/>
      <c r="DO142" s="320"/>
      <c r="DP142" s="320"/>
      <c r="DQ142" s="320"/>
      <c r="DR142" s="320"/>
      <c r="DS142" s="320"/>
    </row>
    <row r="143" spans="1:123" ht="24.75" customHeight="1">
      <c r="A143" s="314"/>
      <c r="B143" s="314"/>
      <c r="C143" s="708" t="str">
        <f>+C3</f>
        <v>工事名</v>
      </c>
      <c r="D143" s="708"/>
      <c r="E143" s="314"/>
      <c r="F143" s="709">
        <f>+F3</f>
        <v>0</v>
      </c>
      <c r="G143" s="709"/>
      <c r="H143" s="314"/>
      <c r="I143" s="314"/>
      <c r="J143" s="314"/>
      <c r="K143" s="314" t="s">
        <v>270</v>
      </c>
      <c r="L143" s="314"/>
      <c r="M143" s="710">
        <f>+M3</f>
        <v>0</v>
      </c>
      <c r="N143" s="710"/>
      <c r="O143" s="710"/>
      <c r="P143" s="710"/>
      <c r="Q143" s="710"/>
      <c r="R143" s="710"/>
      <c r="S143" s="314"/>
      <c r="T143" s="314"/>
      <c r="U143" s="314"/>
      <c r="V143" s="316"/>
      <c r="W143" s="316"/>
      <c r="X143" s="316"/>
    </row>
    <row r="144" spans="1:123" ht="13.5" customHeight="1">
      <c r="A144" s="314"/>
      <c r="B144" s="314"/>
      <c r="C144" s="314"/>
      <c r="D144" s="314"/>
      <c r="E144" s="314"/>
      <c r="F144" s="314"/>
      <c r="G144" s="314"/>
      <c r="H144" s="314"/>
      <c r="I144" s="314"/>
      <c r="J144" s="314"/>
      <c r="K144" s="315"/>
      <c r="L144" s="315"/>
      <c r="M144" s="315"/>
      <c r="N144" s="323"/>
      <c r="O144" s="323"/>
      <c r="P144" s="324"/>
      <c r="Q144" s="324"/>
      <c r="R144" s="324"/>
      <c r="S144" s="325"/>
      <c r="T144" s="325"/>
      <c r="U144" s="325"/>
      <c r="V144" s="316"/>
      <c r="W144" s="316"/>
      <c r="X144" s="316"/>
      <c r="DJ144" s="318"/>
      <c r="DK144" s="318"/>
      <c r="DL144" s="318"/>
      <c r="DM144" s="318"/>
      <c r="DN144" s="318"/>
      <c r="DO144" s="318"/>
      <c r="DP144" s="318"/>
      <c r="DQ144" s="318"/>
      <c r="DR144" s="318"/>
      <c r="DS144" s="318"/>
    </row>
    <row r="145" spans="1:123" ht="19.5" customHeight="1">
      <c r="A145" s="314"/>
      <c r="B145" s="711" t="s">
        <v>271</v>
      </c>
      <c r="C145" s="712"/>
      <c r="D145" s="712" t="s">
        <v>272</v>
      </c>
      <c r="E145" s="712"/>
      <c r="F145" s="712"/>
      <c r="G145" s="712" t="s">
        <v>273</v>
      </c>
      <c r="H145" s="712"/>
      <c r="I145" s="326" t="s">
        <v>274</v>
      </c>
      <c r="J145" s="712" t="s">
        <v>275</v>
      </c>
      <c r="K145" s="712"/>
      <c r="L145" s="712"/>
      <c r="M145" s="326" t="s">
        <v>276</v>
      </c>
      <c r="N145" s="712" t="s">
        <v>7</v>
      </c>
      <c r="O145" s="712"/>
      <c r="P145" s="703" t="s">
        <v>351</v>
      </c>
      <c r="Q145" s="704"/>
      <c r="R145" s="704"/>
      <c r="S145" s="704"/>
      <c r="T145" s="704"/>
      <c r="U145" s="705"/>
      <c r="V145" s="316"/>
      <c r="W145" s="316"/>
      <c r="X145" s="316"/>
      <c r="CK145" s="318"/>
      <c r="CL145" s="318"/>
      <c r="CM145" s="318"/>
      <c r="CN145" s="327"/>
      <c r="CO145" s="327"/>
      <c r="CP145" s="327"/>
      <c r="CQ145" s="327"/>
      <c r="CR145" s="327"/>
      <c r="CS145" s="327"/>
      <c r="CT145" s="327"/>
      <c r="CU145" s="327"/>
      <c r="CV145" s="327"/>
      <c r="CW145" s="327"/>
      <c r="CX145" s="327"/>
      <c r="CY145" s="327"/>
      <c r="CZ145" s="327"/>
      <c r="DA145" s="327"/>
      <c r="DB145" s="327"/>
      <c r="DC145" s="327"/>
      <c r="DD145" s="327"/>
      <c r="DE145" s="327"/>
      <c r="DF145" s="327"/>
      <c r="DG145" s="327"/>
      <c r="DH145" s="327"/>
      <c r="DI145" s="327"/>
      <c r="DJ145" s="327"/>
      <c r="DK145" s="327"/>
    </row>
    <row r="146" spans="1:123" ht="26.1" customHeight="1">
      <c r="A146" s="328"/>
      <c r="B146" s="329"/>
      <c r="C146" s="330"/>
      <c r="D146" s="699"/>
      <c r="E146" s="699"/>
      <c r="F146" s="699"/>
      <c r="G146" s="699"/>
      <c r="H146" s="699"/>
      <c r="I146" s="330"/>
      <c r="J146" s="700"/>
      <c r="K146" s="701"/>
      <c r="L146" s="702"/>
      <c r="M146" s="364"/>
      <c r="N146" s="693">
        <f t="shared" ref="N146:N172" si="7">ROUND(J146*M146,0)</f>
        <v>0</v>
      </c>
      <c r="O146" s="693"/>
      <c r="P146" s="694"/>
      <c r="Q146" s="695"/>
      <c r="R146" s="695"/>
      <c r="S146" s="695"/>
      <c r="T146" s="695"/>
      <c r="U146" s="695"/>
      <c r="V146" s="331"/>
      <c r="W146" s="331"/>
      <c r="X146" s="331"/>
      <c r="Y146" s="332"/>
      <c r="Z146" s="332"/>
      <c r="AA146" s="332"/>
      <c r="AB146" s="332"/>
      <c r="AC146" s="332"/>
      <c r="AD146" s="332"/>
      <c r="AE146" s="332"/>
      <c r="CK146" s="318"/>
      <c r="CL146" s="318"/>
      <c r="CM146" s="318"/>
      <c r="CN146" s="327"/>
      <c r="CO146" s="327"/>
      <c r="CP146" s="327"/>
      <c r="CQ146" s="327"/>
      <c r="CR146" s="327"/>
      <c r="CS146" s="327"/>
      <c r="CT146" s="327"/>
      <c r="CU146" s="327"/>
      <c r="CV146" s="327"/>
      <c r="CW146" s="327"/>
      <c r="CX146" s="327"/>
      <c r="CY146" s="327"/>
      <c r="CZ146" s="327"/>
      <c r="DA146" s="327"/>
      <c r="DB146" s="327"/>
      <c r="DC146" s="327"/>
      <c r="DD146" s="327"/>
      <c r="DE146" s="327"/>
      <c r="DF146" s="327"/>
      <c r="DG146" s="327"/>
      <c r="DH146" s="327"/>
      <c r="DI146" s="327"/>
      <c r="DJ146" s="327"/>
      <c r="DK146" s="327"/>
    </row>
    <row r="147" spans="1:123" ht="26.1" customHeight="1">
      <c r="A147" s="328"/>
      <c r="B147" s="329"/>
      <c r="C147" s="330"/>
      <c r="D147" s="699"/>
      <c r="E147" s="699"/>
      <c r="F147" s="699"/>
      <c r="G147" s="699"/>
      <c r="H147" s="699"/>
      <c r="I147" s="330"/>
      <c r="J147" s="700"/>
      <c r="K147" s="701"/>
      <c r="L147" s="702"/>
      <c r="M147" s="364"/>
      <c r="N147" s="693">
        <f t="shared" si="7"/>
        <v>0</v>
      </c>
      <c r="O147" s="693"/>
      <c r="P147" s="694"/>
      <c r="Q147" s="695"/>
      <c r="R147" s="695"/>
      <c r="S147" s="695"/>
      <c r="T147" s="695"/>
      <c r="U147" s="695"/>
      <c r="V147" s="331"/>
      <c r="W147" s="331"/>
      <c r="X147" s="331"/>
      <c r="Y147" s="332"/>
      <c r="Z147" s="332"/>
      <c r="AA147" s="332"/>
      <c r="AB147" s="332"/>
      <c r="AC147" s="332"/>
      <c r="AD147" s="332"/>
      <c r="AE147" s="332"/>
      <c r="CG147" s="318"/>
      <c r="CH147" s="318"/>
      <c r="CI147" s="318"/>
      <c r="CJ147" s="318"/>
      <c r="CK147" s="318"/>
      <c r="CL147" s="318"/>
      <c r="CM147" s="318"/>
      <c r="CN147" s="318"/>
      <c r="CO147" s="318"/>
      <c r="CP147" s="318"/>
      <c r="CQ147" s="318"/>
      <c r="CR147" s="318"/>
      <c r="CS147" s="318"/>
      <c r="CT147" s="318"/>
      <c r="CU147" s="318"/>
      <c r="CV147" s="318"/>
      <c r="CW147" s="318"/>
      <c r="CX147" s="318"/>
      <c r="CY147" s="318"/>
      <c r="CZ147" s="318"/>
      <c r="DA147" s="318"/>
      <c r="DB147" s="318"/>
      <c r="DC147" s="318"/>
      <c r="DD147" s="318"/>
      <c r="DE147" s="318"/>
      <c r="DF147" s="318"/>
    </row>
    <row r="148" spans="1:123" ht="26.1" customHeight="1">
      <c r="A148" s="328"/>
      <c r="B148" s="329"/>
      <c r="C148" s="330"/>
      <c r="D148" s="699"/>
      <c r="E148" s="699"/>
      <c r="F148" s="699"/>
      <c r="G148" s="699"/>
      <c r="H148" s="699"/>
      <c r="I148" s="330"/>
      <c r="J148" s="700"/>
      <c r="K148" s="701"/>
      <c r="L148" s="702"/>
      <c r="M148" s="364"/>
      <c r="N148" s="693">
        <f t="shared" si="7"/>
        <v>0</v>
      </c>
      <c r="O148" s="693"/>
      <c r="P148" s="694"/>
      <c r="Q148" s="695"/>
      <c r="R148" s="695"/>
      <c r="S148" s="695"/>
      <c r="T148" s="695"/>
      <c r="U148" s="695"/>
      <c r="V148" s="331"/>
      <c r="W148" s="331"/>
      <c r="X148" s="331"/>
      <c r="Y148" s="332"/>
      <c r="Z148" s="332"/>
      <c r="AA148" s="332"/>
      <c r="AB148" s="332"/>
      <c r="AC148" s="332"/>
      <c r="AD148" s="332"/>
      <c r="AE148" s="332"/>
      <c r="CI148" s="333"/>
      <c r="CJ148" s="333"/>
      <c r="CK148" s="334"/>
      <c r="CL148" s="334"/>
      <c r="CM148" s="334"/>
      <c r="CN148" s="334"/>
      <c r="CO148" s="334"/>
      <c r="CP148" s="335"/>
      <c r="CQ148" s="335"/>
      <c r="CR148" s="335"/>
      <c r="CS148" s="335"/>
      <c r="CT148" s="335"/>
      <c r="CU148" s="333"/>
      <c r="CV148" s="333"/>
      <c r="CW148" s="333"/>
      <c r="CX148" s="333"/>
      <c r="CY148" s="333"/>
      <c r="CZ148" s="333"/>
      <c r="DA148" s="333"/>
      <c r="DB148" s="333"/>
      <c r="DC148" s="333"/>
      <c r="DD148" s="333"/>
      <c r="DE148" s="333"/>
      <c r="DF148" s="333"/>
      <c r="DG148" s="333"/>
      <c r="DH148" s="333"/>
      <c r="DI148" s="333"/>
      <c r="DJ148" s="333"/>
      <c r="DK148" s="333"/>
      <c r="DL148" s="333"/>
      <c r="DM148" s="333"/>
      <c r="DN148" s="333"/>
      <c r="DO148" s="333"/>
      <c r="DP148" s="333"/>
      <c r="DQ148" s="333"/>
      <c r="DR148" s="333"/>
      <c r="DS148" s="333"/>
    </row>
    <row r="149" spans="1:123" ht="26.1" customHeight="1">
      <c r="A149" s="328"/>
      <c r="B149" s="329"/>
      <c r="C149" s="330"/>
      <c r="D149" s="699"/>
      <c r="E149" s="699"/>
      <c r="F149" s="699"/>
      <c r="G149" s="699"/>
      <c r="H149" s="699"/>
      <c r="I149" s="330"/>
      <c r="J149" s="700"/>
      <c r="K149" s="701"/>
      <c r="L149" s="702"/>
      <c r="M149" s="364"/>
      <c r="N149" s="693">
        <f t="shared" si="7"/>
        <v>0</v>
      </c>
      <c r="O149" s="693"/>
      <c r="P149" s="694"/>
      <c r="Q149" s="695"/>
      <c r="R149" s="695"/>
      <c r="S149" s="695"/>
      <c r="T149" s="695"/>
      <c r="U149" s="695"/>
      <c r="V149" s="331"/>
      <c r="W149" s="331"/>
      <c r="X149" s="331"/>
      <c r="Y149" s="332"/>
      <c r="Z149" s="332"/>
      <c r="AA149" s="332"/>
      <c r="AB149" s="332"/>
      <c r="AC149" s="332"/>
      <c r="AD149" s="332"/>
      <c r="AE149" s="332"/>
    </row>
    <row r="150" spans="1:123" ht="26.1" customHeight="1">
      <c r="A150" s="328"/>
      <c r="B150" s="329"/>
      <c r="C150" s="330"/>
      <c r="D150" s="699"/>
      <c r="E150" s="699"/>
      <c r="F150" s="699"/>
      <c r="G150" s="699"/>
      <c r="H150" s="699"/>
      <c r="I150" s="330"/>
      <c r="J150" s="700"/>
      <c r="K150" s="701"/>
      <c r="L150" s="702"/>
      <c r="M150" s="364"/>
      <c r="N150" s="693">
        <f t="shared" si="7"/>
        <v>0</v>
      </c>
      <c r="O150" s="693"/>
      <c r="P150" s="694"/>
      <c r="Q150" s="695"/>
      <c r="R150" s="695"/>
      <c r="S150" s="695"/>
      <c r="T150" s="695"/>
      <c r="U150" s="695"/>
      <c r="V150" s="331"/>
      <c r="W150" s="331"/>
      <c r="X150" s="331"/>
      <c r="Y150" s="332"/>
      <c r="Z150" s="332"/>
      <c r="AA150" s="332"/>
      <c r="AB150" s="332"/>
      <c r="AC150" s="332"/>
      <c r="AD150" s="332"/>
      <c r="AE150" s="332"/>
      <c r="CI150" s="336"/>
      <c r="CJ150" s="336"/>
      <c r="CK150" s="336"/>
      <c r="CL150" s="336"/>
      <c r="CM150" s="336"/>
      <c r="CN150" s="336"/>
      <c r="CO150" s="336"/>
      <c r="CP150" s="336"/>
      <c r="CQ150" s="336"/>
      <c r="CR150" s="336"/>
      <c r="CS150" s="336"/>
      <c r="CT150" s="336"/>
      <c r="CU150" s="336"/>
      <c r="CV150" s="336"/>
      <c r="CW150" s="336"/>
      <c r="CX150" s="336"/>
      <c r="CY150" s="336"/>
      <c r="CZ150" s="336"/>
      <c r="DA150" s="336"/>
      <c r="DB150" s="336"/>
      <c r="DC150" s="336"/>
      <c r="DD150" s="336"/>
      <c r="DE150" s="336"/>
      <c r="DF150" s="336"/>
      <c r="DG150" s="336"/>
      <c r="DH150" s="336"/>
      <c r="DI150" s="336"/>
      <c r="DJ150" s="336"/>
      <c r="DK150" s="336"/>
      <c r="DL150" s="336"/>
      <c r="DM150" s="336"/>
      <c r="DN150" s="336"/>
      <c r="DO150" s="336"/>
      <c r="DP150" s="336"/>
      <c r="DQ150" s="336"/>
      <c r="DR150" s="336"/>
      <c r="DS150" s="336"/>
    </row>
    <row r="151" spans="1:123" ht="26.1" customHeight="1">
      <c r="A151" s="314"/>
      <c r="B151" s="329"/>
      <c r="C151" s="330"/>
      <c r="D151" s="699"/>
      <c r="E151" s="699"/>
      <c r="F151" s="699"/>
      <c r="G151" s="699"/>
      <c r="H151" s="699"/>
      <c r="I151" s="330"/>
      <c r="J151" s="700"/>
      <c r="K151" s="701"/>
      <c r="L151" s="702"/>
      <c r="M151" s="364"/>
      <c r="N151" s="693">
        <f t="shared" si="7"/>
        <v>0</v>
      </c>
      <c r="O151" s="693"/>
      <c r="P151" s="694"/>
      <c r="Q151" s="695"/>
      <c r="R151" s="695"/>
      <c r="S151" s="695"/>
      <c r="T151" s="695"/>
      <c r="U151" s="695"/>
      <c r="V151" s="316"/>
      <c r="W151" s="316"/>
      <c r="X151" s="316"/>
      <c r="CI151" s="338"/>
      <c r="CJ151" s="338"/>
      <c r="CK151" s="338"/>
      <c r="CL151" s="338"/>
      <c r="CM151" s="338"/>
      <c r="CN151" s="338"/>
      <c r="CO151" s="338"/>
      <c r="CP151" s="338"/>
      <c r="CQ151" s="338"/>
      <c r="CR151" s="338"/>
      <c r="CS151" s="338"/>
      <c r="CT151" s="338"/>
      <c r="CU151" s="338"/>
      <c r="CV151" s="338"/>
      <c r="CW151" s="338"/>
      <c r="CX151" s="338"/>
      <c r="CY151" s="338"/>
      <c r="CZ151" s="338"/>
      <c r="DA151" s="338"/>
      <c r="DB151" s="338"/>
      <c r="DC151" s="338"/>
      <c r="DD151" s="338"/>
      <c r="DE151" s="338"/>
      <c r="DF151" s="338"/>
      <c r="DG151" s="338"/>
      <c r="DH151" s="338"/>
      <c r="DI151" s="338"/>
      <c r="DJ151" s="338"/>
      <c r="DK151" s="338"/>
      <c r="DL151" s="338"/>
      <c r="DM151" s="338"/>
      <c r="DN151" s="338"/>
      <c r="DO151" s="338"/>
      <c r="DP151" s="338"/>
      <c r="DQ151" s="338"/>
      <c r="DR151" s="338"/>
      <c r="DS151" s="338"/>
    </row>
    <row r="152" spans="1:123" ht="26.1" customHeight="1">
      <c r="A152" s="314"/>
      <c r="B152" s="329"/>
      <c r="C152" s="330"/>
      <c r="D152" s="699"/>
      <c r="E152" s="699"/>
      <c r="F152" s="699"/>
      <c r="G152" s="699"/>
      <c r="H152" s="699"/>
      <c r="I152" s="330"/>
      <c r="J152" s="700"/>
      <c r="K152" s="701"/>
      <c r="L152" s="702"/>
      <c r="M152" s="364"/>
      <c r="N152" s="693">
        <f t="shared" si="7"/>
        <v>0</v>
      </c>
      <c r="O152" s="693"/>
      <c r="P152" s="694"/>
      <c r="Q152" s="695"/>
      <c r="R152" s="695"/>
      <c r="S152" s="695"/>
      <c r="T152" s="695"/>
      <c r="U152" s="695"/>
      <c r="V152" s="316"/>
      <c r="W152" s="316"/>
      <c r="X152" s="316"/>
    </row>
    <row r="153" spans="1:123" ht="26.1" customHeight="1">
      <c r="A153" s="314"/>
      <c r="B153" s="329"/>
      <c r="C153" s="330"/>
      <c r="D153" s="699"/>
      <c r="E153" s="699"/>
      <c r="F153" s="699"/>
      <c r="G153" s="699"/>
      <c r="H153" s="699"/>
      <c r="I153" s="330"/>
      <c r="J153" s="700"/>
      <c r="K153" s="701"/>
      <c r="L153" s="702"/>
      <c r="M153" s="364"/>
      <c r="N153" s="693">
        <f t="shared" si="7"/>
        <v>0</v>
      </c>
      <c r="O153" s="693"/>
      <c r="P153" s="694"/>
      <c r="Q153" s="695"/>
      <c r="R153" s="695"/>
      <c r="S153" s="695"/>
      <c r="T153" s="695"/>
      <c r="U153" s="695"/>
      <c r="V153" s="316"/>
      <c r="W153" s="316"/>
      <c r="X153" s="316"/>
    </row>
    <row r="154" spans="1:123" ht="26.1" customHeight="1">
      <c r="A154" s="314"/>
      <c r="B154" s="329"/>
      <c r="C154" s="330"/>
      <c r="D154" s="699"/>
      <c r="E154" s="699"/>
      <c r="F154" s="699"/>
      <c r="G154" s="699"/>
      <c r="H154" s="699"/>
      <c r="I154" s="330"/>
      <c r="J154" s="700"/>
      <c r="K154" s="701"/>
      <c r="L154" s="702"/>
      <c r="M154" s="364"/>
      <c r="N154" s="693">
        <f t="shared" si="7"/>
        <v>0</v>
      </c>
      <c r="O154" s="693"/>
      <c r="P154" s="694"/>
      <c r="Q154" s="695"/>
      <c r="R154" s="695"/>
      <c r="S154" s="695"/>
      <c r="T154" s="695"/>
      <c r="U154" s="695"/>
      <c r="V154" s="316"/>
      <c r="W154" s="316"/>
      <c r="X154" s="316"/>
    </row>
    <row r="155" spans="1:123" ht="26.1" customHeight="1">
      <c r="A155" s="314"/>
      <c r="B155" s="329"/>
      <c r="C155" s="330"/>
      <c r="D155" s="699"/>
      <c r="E155" s="699"/>
      <c r="F155" s="699"/>
      <c r="G155" s="699"/>
      <c r="H155" s="699"/>
      <c r="I155" s="330"/>
      <c r="J155" s="700"/>
      <c r="K155" s="701"/>
      <c r="L155" s="702"/>
      <c r="M155" s="364"/>
      <c r="N155" s="693">
        <f t="shared" si="7"/>
        <v>0</v>
      </c>
      <c r="O155" s="693"/>
      <c r="P155" s="694"/>
      <c r="Q155" s="695"/>
      <c r="R155" s="695"/>
      <c r="S155" s="695"/>
      <c r="T155" s="695"/>
      <c r="U155" s="695"/>
      <c r="V155" s="316"/>
      <c r="W155" s="316"/>
      <c r="X155" s="316"/>
      <c r="BR155" s="339"/>
      <c r="BS155" s="339"/>
      <c r="BT155" s="339"/>
      <c r="BU155" s="339"/>
      <c r="BV155" s="339"/>
      <c r="BW155" s="339"/>
      <c r="BX155" s="339"/>
      <c r="BY155" s="339"/>
      <c r="BZ155" s="339"/>
      <c r="CA155" s="339"/>
      <c r="CB155" s="327"/>
      <c r="CC155" s="327"/>
      <c r="CD155" s="327"/>
      <c r="CE155" s="327"/>
      <c r="CF155" s="327"/>
      <c r="CG155" s="327"/>
      <c r="CH155" s="327"/>
      <c r="CI155" s="327"/>
      <c r="CJ155" s="327"/>
      <c r="CK155" s="327"/>
      <c r="CL155" s="327"/>
      <c r="CM155" s="327"/>
      <c r="CS155" s="334"/>
      <c r="CT155" s="334"/>
      <c r="CU155" s="334"/>
      <c r="CV155" s="334"/>
      <c r="CW155" s="334"/>
      <c r="CX155" s="334"/>
      <c r="CY155" s="334"/>
      <c r="CZ155" s="334"/>
      <c r="DA155" s="334"/>
      <c r="DB155" s="334"/>
      <c r="DC155" s="334"/>
      <c r="DD155" s="334"/>
      <c r="DE155" s="334"/>
      <c r="DF155" s="327"/>
      <c r="DG155" s="327"/>
      <c r="DH155" s="327"/>
      <c r="DI155" s="327"/>
      <c r="DJ155" s="327"/>
      <c r="DK155" s="327"/>
      <c r="DL155" s="327"/>
      <c r="DM155" s="327"/>
    </row>
    <row r="156" spans="1:123" ht="26.1" customHeight="1">
      <c r="A156" s="314"/>
      <c r="B156" s="329"/>
      <c r="C156" s="330"/>
      <c r="D156" s="699"/>
      <c r="E156" s="699"/>
      <c r="F156" s="699"/>
      <c r="G156" s="699"/>
      <c r="H156" s="699"/>
      <c r="I156" s="330"/>
      <c r="J156" s="700"/>
      <c r="K156" s="701"/>
      <c r="L156" s="702"/>
      <c r="M156" s="364"/>
      <c r="N156" s="693">
        <f t="shared" si="7"/>
        <v>0</v>
      </c>
      <c r="O156" s="693"/>
      <c r="P156" s="694"/>
      <c r="Q156" s="695"/>
      <c r="R156" s="695"/>
      <c r="S156" s="695"/>
      <c r="T156" s="695"/>
      <c r="U156" s="695"/>
      <c r="V156" s="316"/>
      <c r="W156" s="316"/>
      <c r="X156" s="316"/>
      <c r="AH156" s="339"/>
      <c r="AI156" s="339"/>
      <c r="AJ156" s="339"/>
      <c r="AK156" s="339"/>
      <c r="AL156" s="339"/>
      <c r="AM156" s="339"/>
      <c r="AN156" s="339"/>
      <c r="AO156" s="339"/>
      <c r="AP156" s="339"/>
      <c r="AR156" s="340"/>
      <c r="AS156" s="340"/>
      <c r="AT156" s="340"/>
      <c r="AU156" s="340"/>
      <c r="AV156" s="340"/>
      <c r="AW156" s="340"/>
      <c r="AX156" s="340"/>
      <c r="AY156" s="340"/>
      <c r="AZ156" s="340"/>
      <c r="BA156" s="340"/>
      <c r="BB156" s="340"/>
      <c r="BC156" s="340"/>
      <c r="BD156" s="340"/>
      <c r="BE156" s="340"/>
      <c r="BF156" s="340"/>
      <c r="BG156" s="340"/>
      <c r="BH156" s="340"/>
      <c r="BI156" s="340"/>
      <c r="BJ156" s="340"/>
      <c r="BK156" s="340"/>
      <c r="BL156" s="340"/>
      <c r="BM156" s="340"/>
      <c r="BN156" s="340"/>
      <c r="BO156" s="340"/>
      <c r="BP156" s="340"/>
      <c r="BR156" s="339"/>
      <c r="BS156" s="339"/>
      <c r="BT156" s="339"/>
      <c r="BU156" s="339"/>
      <c r="BV156" s="339"/>
      <c r="BW156" s="339"/>
      <c r="BX156" s="339"/>
      <c r="BY156" s="339"/>
      <c r="BZ156" s="339"/>
      <c r="CA156" s="339"/>
      <c r="CB156" s="327"/>
      <c r="CC156" s="327"/>
      <c r="CD156" s="327"/>
      <c r="CE156" s="327"/>
      <c r="CF156" s="327"/>
      <c r="CG156" s="327"/>
      <c r="CH156" s="327"/>
      <c r="CI156" s="327"/>
      <c r="CJ156" s="327"/>
      <c r="CK156" s="327"/>
      <c r="CL156" s="327"/>
      <c r="CM156" s="327"/>
      <c r="CS156" s="334"/>
      <c r="CT156" s="334"/>
      <c r="CU156" s="334"/>
      <c r="CV156" s="334"/>
      <c r="CW156" s="334"/>
      <c r="CX156" s="334"/>
      <c r="CY156" s="334"/>
      <c r="CZ156" s="334"/>
      <c r="DA156" s="334"/>
      <c r="DB156" s="334"/>
      <c r="DC156" s="334"/>
      <c r="DD156" s="334"/>
      <c r="DE156" s="334"/>
      <c r="DF156" s="327"/>
      <c r="DG156" s="327"/>
      <c r="DH156" s="327"/>
      <c r="DI156" s="327"/>
      <c r="DJ156" s="327"/>
      <c r="DK156" s="327"/>
      <c r="DL156" s="327"/>
      <c r="DM156" s="327"/>
    </row>
    <row r="157" spans="1:123" ht="26.1" customHeight="1">
      <c r="A157" s="314"/>
      <c r="B157" s="329"/>
      <c r="C157" s="330"/>
      <c r="D157" s="699"/>
      <c r="E157" s="699"/>
      <c r="F157" s="699"/>
      <c r="G157" s="699"/>
      <c r="H157" s="699"/>
      <c r="I157" s="330"/>
      <c r="J157" s="700"/>
      <c r="K157" s="701"/>
      <c r="L157" s="702"/>
      <c r="M157" s="364"/>
      <c r="N157" s="693">
        <f t="shared" si="7"/>
        <v>0</v>
      </c>
      <c r="O157" s="693"/>
      <c r="P157" s="694"/>
      <c r="Q157" s="695"/>
      <c r="R157" s="695"/>
      <c r="S157" s="695"/>
      <c r="T157" s="695"/>
      <c r="U157" s="695"/>
      <c r="V157" s="316"/>
      <c r="W157" s="316"/>
      <c r="X157" s="316"/>
      <c r="AH157" s="339"/>
      <c r="AI157" s="318"/>
      <c r="AJ157" s="318"/>
      <c r="AK157" s="318"/>
      <c r="AL157" s="318"/>
      <c r="AM157" s="318"/>
      <c r="AN157" s="318"/>
      <c r="AO157" s="318"/>
      <c r="AP157" s="318"/>
      <c r="BP157" s="318"/>
      <c r="BQ157" s="318"/>
      <c r="BR157" s="318"/>
      <c r="BS157" s="318"/>
      <c r="BT157" s="318"/>
      <c r="BU157" s="318"/>
      <c r="BV157" s="318"/>
      <c r="BW157" s="318"/>
    </row>
    <row r="158" spans="1:123" ht="26.1" customHeight="1">
      <c r="A158" s="314"/>
      <c r="B158" s="329"/>
      <c r="C158" s="330"/>
      <c r="D158" s="699"/>
      <c r="E158" s="699"/>
      <c r="F158" s="699"/>
      <c r="G158" s="699"/>
      <c r="H158" s="699"/>
      <c r="I158" s="330"/>
      <c r="J158" s="700"/>
      <c r="K158" s="701"/>
      <c r="L158" s="702"/>
      <c r="M158" s="364"/>
      <c r="N158" s="693">
        <f t="shared" si="7"/>
        <v>0</v>
      </c>
      <c r="O158" s="693"/>
      <c r="P158" s="694"/>
      <c r="Q158" s="695"/>
      <c r="R158" s="695"/>
      <c r="S158" s="695"/>
      <c r="T158" s="695"/>
      <c r="U158" s="695"/>
      <c r="V158" s="316"/>
      <c r="W158" s="316"/>
      <c r="X158" s="316"/>
      <c r="AH158" s="339"/>
      <c r="AI158" s="339"/>
      <c r="AJ158" s="339"/>
      <c r="AK158" s="339"/>
      <c r="AL158" s="339"/>
      <c r="AM158" s="339"/>
      <c r="AN158" s="339"/>
      <c r="AO158" s="339"/>
      <c r="AP158" s="339"/>
      <c r="AQ158" s="339"/>
      <c r="AR158" s="339"/>
      <c r="AS158" s="339"/>
      <c r="AT158" s="339"/>
      <c r="AU158" s="339"/>
      <c r="AV158" s="339"/>
      <c r="AW158" s="339"/>
      <c r="AX158" s="341"/>
      <c r="AY158" s="341"/>
      <c r="AZ158" s="341"/>
      <c r="BA158" s="341"/>
      <c r="BB158" s="341"/>
      <c r="BC158" s="341"/>
      <c r="BD158" s="341"/>
      <c r="BE158" s="341"/>
      <c r="BF158" s="341"/>
      <c r="BG158" s="341"/>
      <c r="BH158" s="341"/>
      <c r="BI158" s="341"/>
      <c r="BJ158" s="341"/>
      <c r="BK158" s="341"/>
      <c r="BL158" s="341"/>
      <c r="BM158" s="341"/>
      <c r="BN158" s="341"/>
      <c r="BO158" s="341"/>
      <c r="BQ158" s="339"/>
      <c r="BR158" s="339"/>
      <c r="BS158" s="339"/>
      <c r="BT158" s="339"/>
      <c r="BU158" s="339"/>
      <c r="BV158" s="339"/>
      <c r="BW158" s="339"/>
      <c r="BX158" s="339"/>
      <c r="BY158" s="339"/>
      <c r="BZ158" s="339"/>
      <c r="CA158" s="339"/>
      <c r="CB158" s="339"/>
      <c r="CC158" s="339"/>
      <c r="CD158" s="339"/>
      <c r="CE158" s="339"/>
      <c r="CF158" s="339"/>
      <c r="CG158" s="341"/>
      <c r="CH158" s="341"/>
      <c r="CI158" s="341"/>
      <c r="CJ158" s="341"/>
      <c r="CK158" s="341"/>
      <c r="CL158" s="341"/>
      <c r="CM158" s="341"/>
      <c r="CN158" s="341"/>
      <c r="CO158" s="341"/>
      <c r="CP158" s="341"/>
      <c r="CQ158" s="341"/>
      <c r="CR158" s="341"/>
      <c r="CS158" s="341"/>
      <c r="CT158" s="341"/>
      <c r="CU158" s="341"/>
      <c r="CV158" s="341"/>
      <c r="CW158" s="341"/>
    </row>
    <row r="159" spans="1:123" ht="26.1" customHeight="1">
      <c r="A159" s="314"/>
      <c r="B159" s="329"/>
      <c r="C159" s="330"/>
      <c r="D159" s="699"/>
      <c r="E159" s="699"/>
      <c r="F159" s="699"/>
      <c r="G159" s="699"/>
      <c r="H159" s="699"/>
      <c r="I159" s="330"/>
      <c r="J159" s="700"/>
      <c r="K159" s="701"/>
      <c r="L159" s="702"/>
      <c r="M159" s="364"/>
      <c r="N159" s="693">
        <f t="shared" si="7"/>
        <v>0</v>
      </c>
      <c r="O159" s="693"/>
      <c r="P159" s="694"/>
      <c r="Q159" s="695"/>
      <c r="R159" s="695"/>
      <c r="S159" s="695"/>
      <c r="T159" s="695"/>
      <c r="U159" s="695"/>
      <c r="V159" s="316"/>
      <c r="W159" s="316"/>
      <c r="X159" s="316"/>
      <c r="AH159" s="339"/>
      <c r="AI159" s="339"/>
      <c r="AJ159" s="339"/>
      <c r="AK159" s="339"/>
      <c r="AL159" s="339"/>
      <c r="AM159" s="339"/>
      <c r="AN159" s="339"/>
      <c r="AO159" s="339"/>
      <c r="AP159" s="339"/>
      <c r="AQ159" s="339"/>
      <c r="AR159" s="339"/>
      <c r="AS159" s="339"/>
      <c r="AT159" s="339"/>
      <c r="AU159" s="339"/>
      <c r="AV159" s="339"/>
      <c r="AW159" s="339"/>
      <c r="AX159" s="341"/>
      <c r="AY159" s="341"/>
      <c r="AZ159" s="341"/>
      <c r="BA159" s="341"/>
      <c r="BB159" s="341"/>
      <c r="BC159" s="341"/>
      <c r="BD159" s="341"/>
      <c r="BE159" s="341"/>
      <c r="BF159" s="341"/>
      <c r="BG159" s="341"/>
      <c r="BH159" s="341"/>
      <c r="BI159" s="341"/>
      <c r="BJ159" s="341"/>
      <c r="BK159" s="341"/>
      <c r="BL159" s="341"/>
      <c r="BM159" s="341"/>
      <c r="BN159" s="341"/>
      <c r="BO159" s="341"/>
      <c r="BQ159" s="339"/>
      <c r="BR159" s="339"/>
      <c r="BS159" s="339"/>
      <c r="BT159" s="339"/>
      <c r="BU159" s="339"/>
      <c r="BV159" s="339"/>
      <c r="BW159" s="339"/>
      <c r="BX159" s="339"/>
      <c r="BY159" s="339"/>
      <c r="BZ159" s="339"/>
      <c r="CA159" s="339"/>
      <c r="CB159" s="339"/>
      <c r="CC159" s="339"/>
      <c r="CD159" s="339"/>
      <c r="CE159" s="339"/>
      <c r="CF159" s="339"/>
      <c r="CG159" s="341"/>
      <c r="CH159" s="341"/>
      <c r="CI159" s="341"/>
      <c r="CJ159" s="341"/>
      <c r="CK159" s="341"/>
      <c r="CL159" s="341"/>
      <c r="CM159" s="341"/>
      <c r="CN159" s="341"/>
      <c r="CO159" s="341"/>
      <c r="CP159" s="341"/>
      <c r="CQ159" s="341"/>
      <c r="CR159" s="341"/>
      <c r="CS159" s="341"/>
      <c r="CT159" s="341"/>
      <c r="CU159" s="341"/>
      <c r="CV159" s="341"/>
      <c r="CW159" s="341"/>
    </row>
    <row r="160" spans="1:123" ht="26.1" customHeight="1">
      <c r="A160" s="314"/>
      <c r="B160" s="329"/>
      <c r="C160" s="330"/>
      <c r="D160" s="699"/>
      <c r="E160" s="699"/>
      <c r="F160" s="699"/>
      <c r="G160" s="699"/>
      <c r="H160" s="699"/>
      <c r="I160" s="330"/>
      <c r="J160" s="700"/>
      <c r="K160" s="701"/>
      <c r="L160" s="702"/>
      <c r="M160" s="364"/>
      <c r="N160" s="693">
        <f t="shared" si="7"/>
        <v>0</v>
      </c>
      <c r="O160" s="693"/>
      <c r="P160" s="694"/>
      <c r="Q160" s="695"/>
      <c r="R160" s="695"/>
      <c r="S160" s="695"/>
      <c r="T160" s="695"/>
      <c r="U160" s="695"/>
      <c r="V160" s="316"/>
      <c r="W160" s="316"/>
      <c r="X160" s="316"/>
      <c r="AH160" s="339"/>
      <c r="AI160" s="339"/>
      <c r="AJ160" s="339"/>
      <c r="AK160" s="339"/>
      <c r="AL160" s="339"/>
      <c r="AM160" s="339"/>
      <c r="AN160" s="339"/>
      <c r="AO160" s="339"/>
      <c r="AP160" s="339"/>
      <c r="AQ160" s="339"/>
      <c r="AR160" s="339"/>
      <c r="AS160" s="339"/>
      <c r="AT160" s="339"/>
      <c r="AU160" s="339"/>
      <c r="AV160" s="339"/>
      <c r="AW160" s="339"/>
      <c r="AX160" s="341"/>
      <c r="AY160" s="341"/>
      <c r="AZ160" s="341"/>
      <c r="BA160" s="341"/>
      <c r="BB160" s="341"/>
      <c r="BC160" s="341"/>
      <c r="BD160" s="341"/>
      <c r="BE160" s="341"/>
      <c r="BF160" s="341"/>
      <c r="BG160" s="341"/>
      <c r="BH160" s="341"/>
      <c r="BI160" s="341"/>
      <c r="BJ160" s="341"/>
      <c r="BK160" s="341"/>
      <c r="BL160" s="341"/>
      <c r="BM160" s="341"/>
      <c r="BN160" s="341"/>
      <c r="BO160" s="341"/>
      <c r="BY160" s="318"/>
      <c r="BZ160" s="318"/>
      <c r="CA160" s="318"/>
      <c r="CB160" s="318"/>
      <c r="CC160" s="318"/>
      <c r="CI160" s="341"/>
      <c r="CJ160" s="341"/>
      <c r="CK160" s="341"/>
      <c r="CL160" s="341"/>
      <c r="CM160" s="341"/>
      <c r="CN160" s="341"/>
      <c r="CO160" s="341"/>
      <c r="CP160" s="341"/>
      <c r="CQ160" s="341"/>
      <c r="CR160" s="341"/>
      <c r="CS160" s="341"/>
      <c r="CT160" s="341"/>
      <c r="CU160" s="341"/>
      <c r="CV160" s="341"/>
      <c r="CW160" s="341"/>
    </row>
    <row r="161" spans="1:123" ht="26.1" customHeight="1">
      <c r="A161" s="314"/>
      <c r="B161" s="329"/>
      <c r="C161" s="330"/>
      <c r="D161" s="699"/>
      <c r="E161" s="699"/>
      <c r="F161" s="699"/>
      <c r="G161" s="699"/>
      <c r="H161" s="699"/>
      <c r="I161" s="330"/>
      <c r="J161" s="700"/>
      <c r="K161" s="701"/>
      <c r="L161" s="702"/>
      <c r="M161" s="364"/>
      <c r="N161" s="693">
        <f t="shared" si="7"/>
        <v>0</v>
      </c>
      <c r="O161" s="693"/>
      <c r="P161" s="694"/>
      <c r="Q161" s="695"/>
      <c r="R161" s="695"/>
      <c r="S161" s="695"/>
      <c r="T161" s="695"/>
      <c r="U161" s="695"/>
      <c r="V161" s="316"/>
      <c r="W161" s="316"/>
      <c r="X161" s="316"/>
      <c r="AH161" s="339"/>
      <c r="AI161" s="339"/>
      <c r="AJ161" s="339"/>
      <c r="AK161" s="339"/>
      <c r="AL161" s="339"/>
      <c r="AM161" s="339"/>
      <c r="AN161" s="339"/>
      <c r="AO161" s="339"/>
      <c r="AP161" s="339"/>
      <c r="AQ161" s="339"/>
      <c r="AR161" s="339"/>
      <c r="AS161" s="339"/>
      <c r="AT161" s="339"/>
      <c r="AU161" s="339"/>
      <c r="AV161" s="339"/>
      <c r="AW161" s="339"/>
      <c r="AX161" s="341"/>
      <c r="AY161" s="341"/>
      <c r="AZ161" s="341"/>
      <c r="BA161" s="341"/>
      <c r="BB161" s="341"/>
      <c r="BC161" s="341"/>
      <c r="BD161" s="341"/>
      <c r="BE161" s="341"/>
      <c r="BF161" s="341"/>
      <c r="BG161" s="341"/>
      <c r="BH161" s="341"/>
      <c r="BI161" s="341"/>
      <c r="BJ161" s="341"/>
      <c r="BK161" s="341"/>
      <c r="BL161" s="341"/>
      <c r="BM161" s="341"/>
      <c r="BN161" s="341"/>
      <c r="BO161" s="341"/>
      <c r="BQ161" s="342"/>
      <c r="BR161" s="342"/>
      <c r="BS161" s="342"/>
      <c r="BT161" s="342"/>
      <c r="BU161" s="342"/>
      <c r="BV161" s="342"/>
      <c r="BW161" s="342"/>
      <c r="BX161" s="342"/>
      <c r="BY161" s="342"/>
      <c r="BZ161" s="342"/>
      <c r="CA161" s="342"/>
      <c r="CB161" s="342"/>
      <c r="CC161" s="342"/>
      <c r="CD161" s="342"/>
      <c r="CE161" s="342"/>
      <c r="CF161" s="342"/>
      <c r="CG161" s="342"/>
      <c r="CH161" s="342"/>
      <c r="CI161" s="341"/>
      <c r="CJ161" s="341"/>
      <c r="CK161" s="341"/>
      <c r="CL161" s="341"/>
      <c r="CM161" s="341"/>
      <c r="CN161" s="341"/>
      <c r="CO161" s="341"/>
      <c r="CP161" s="341"/>
      <c r="CQ161" s="341"/>
      <c r="CR161" s="341"/>
      <c r="CS161" s="341"/>
      <c r="CT161" s="341"/>
      <c r="CU161" s="341"/>
      <c r="CV161" s="341"/>
      <c r="CW161" s="341"/>
      <c r="CX161" s="341"/>
      <c r="CY161" s="341"/>
    </row>
    <row r="162" spans="1:123" ht="26.1" customHeight="1">
      <c r="A162" s="314"/>
      <c r="B162" s="329"/>
      <c r="C162" s="330"/>
      <c r="D162" s="699"/>
      <c r="E162" s="699"/>
      <c r="F162" s="699"/>
      <c r="G162" s="699"/>
      <c r="H162" s="699"/>
      <c r="I162" s="330"/>
      <c r="J162" s="700"/>
      <c r="K162" s="701"/>
      <c r="L162" s="702"/>
      <c r="M162" s="364"/>
      <c r="N162" s="693">
        <f t="shared" si="7"/>
        <v>0</v>
      </c>
      <c r="O162" s="693"/>
      <c r="P162" s="694"/>
      <c r="Q162" s="695"/>
      <c r="R162" s="695"/>
      <c r="S162" s="695"/>
      <c r="T162" s="695"/>
      <c r="U162" s="695"/>
      <c r="V162" s="316"/>
      <c r="W162" s="316"/>
      <c r="X162" s="316"/>
      <c r="AH162" s="339"/>
      <c r="AI162" s="339"/>
      <c r="AJ162" s="339"/>
      <c r="AK162" s="339"/>
      <c r="AL162" s="339"/>
      <c r="AM162" s="339"/>
      <c r="AN162" s="339"/>
      <c r="AO162" s="339"/>
      <c r="AP162" s="339"/>
      <c r="AQ162" s="339"/>
      <c r="AR162" s="339"/>
      <c r="AS162" s="339"/>
      <c r="AT162" s="339"/>
      <c r="AU162" s="339"/>
      <c r="AV162" s="339"/>
      <c r="AW162" s="339"/>
      <c r="AX162" s="341"/>
      <c r="AY162" s="341"/>
      <c r="AZ162" s="341"/>
      <c r="BA162" s="341"/>
      <c r="BB162" s="341"/>
      <c r="BC162" s="341"/>
      <c r="BD162" s="341"/>
      <c r="BE162" s="341"/>
      <c r="BF162" s="341"/>
      <c r="BG162" s="341"/>
      <c r="BH162" s="341"/>
      <c r="BI162" s="341"/>
      <c r="BJ162" s="341"/>
      <c r="BK162" s="341"/>
      <c r="BL162" s="341"/>
      <c r="BM162" s="341"/>
      <c r="BN162" s="341"/>
      <c r="BO162" s="341"/>
      <c r="BQ162" s="339"/>
      <c r="BR162" s="339"/>
      <c r="BS162" s="339"/>
      <c r="BT162" s="339"/>
      <c r="BU162" s="339"/>
      <c r="BV162" s="339"/>
      <c r="BW162" s="339"/>
      <c r="BX162" s="339"/>
      <c r="BY162" s="339"/>
      <c r="BZ162" s="339"/>
      <c r="CA162" s="339"/>
      <c r="CB162" s="339"/>
      <c r="CC162" s="339"/>
      <c r="CD162" s="339"/>
      <c r="CE162" s="339"/>
      <c r="CF162" s="339"/>
      <c r="CG162" s="341"/>
      <c r="CH162" s="341"/>
      <c r="CI162" s="341"/>
      <c r="CJ162" s="341"/>
      <c r="CK162" s="341"/>
      <c r="CL162" s="341"/>
      <c r="CM162" s="341"/>
      <c r="CN162" s="341"/>
      <c r="CO162" s="341"/>
      <c r="CP162" s="341"/>
      <c r="CQ162" s="341"/>
      <c r="CR162" s="341"/>
      <c r="CS162" s="341"/>
      <c r="CT162" s="341"/>
      <c r="CU162" s="341"/>
      <c r="CV162" s="341"/>
      <c r="CW162" s="341"/>
      <c r="CX162" s="341"/>
      <c r="CY162" s="341"/>
    </row>
    <row r="163" spans="1:123" ht="26.1" customHeight="1">
      <c r="A163" s="314"/>
      <c r="B163" s="329"/>
      <c r="C163" s="330"/>
      <c r="D163" s="699"/>
      <c r="E163" s="699"/>
      <c r="F163" s="699"/>
      <c r="G163" s="699"/>
      <c r="H163" s="699"/>
      <c r="I163" s="330"/>
      <c r="J163" s="700"/>
      <c r="K163" s="701"/>
      <c r="L163" s="702"/>
      <c r="M163" s="364"/>
      <c r="N163" s="693">
        <f t="shared" si="7"/>
        <v>0</v>
      </c>
      <c r="O163" s="693"/>
      <c r="P163" s="694"/>
      <c r="Q163" s="695"/>
      <c r="R163" s="695"/>
      <c r="S163" s="695"/>
      <c r="T163" s="695"/>
      <c r="U163" s="695"/>
      <c r="V163" s="316"/>
      <c r="W163" s="316"/>
      <c r="X163" s="316"/>
      <c r="AH163" s="339"/>
      <c r="AI163" s="339"/>
      <c r="AJ163" s="339"/>
      <c r="AK163" s="339"/>
      <c r="AL163" s="339"/>
      <c r="AM163" s="339"/>
      <c r="AN163" s="339"/>
      <c r="AO163" s="339"/>
      <c r="AP163" s="339"/>
      <c r="AQ163" s="339"/>
      <c r="AR163" s="339"/>
      <c r="AS163" s="339"/>
      <c r="AT163" s="339"/>
      <c r="AU163" s="339"/>
      <c r="AV163" s="339"/>
      <c r="AW163" s="339"/>
      <c r="AX163" s="341"/>
      <c r="AY163" s="341"/>
      <c r="AZ163" s="341"/>
      <c r="BA163" s="341"/>
      <c r="BB163" s="341"/>
      <c r="BC163" s="341"/>
      <c r="BD163" s="341"/>
      <c r="BE163" s="341"/>
      <c r="BF163" s="341"/>
      <c r="BG163" s="341"/>
      <c r="BH163" s="341"/>
      <c r="BI163" s="341"/>
      <c r="BJ163" s="341"/>
      <c r="BK163" s="341"/>
      <c r="BL163" s="341"/>
      <c r="BM163" s="341"/>
      <c r="BN163" s="341"/>
      <c r="BO163" s="341"/>
      <c r="BQ163" s="339"/>
      <c r="BR163" s="339"/>
      <c r="BS163" s="339"/>
      <c r="BT163" s="339"/>
      <c r="BU163" s="339"/>
      <c r="BV163" s="339"/>
      <c r="BW163" s="339"/>
      <c r="BX163" s="339"/>
      <c r="BY163" s="339"/>
      <c r="BZ163" s="339"/>
      <c r="CA163" s="339"/>
      <c r="CB163" s="339"/>
      <c r="CC163" s="339"/>
      <c r="CD163" s="339"/>
      <c r="CE163" s="339"/>
      <c r="CF163" s="339"/>
      <c r="CG163" s="341"/>
      <c r="CH163" s="341"/>
      <c r="CI163" s="341"/>
      <c r="CJ163" s="341"/>
      <c r="CK163" s="341"/>
      <c r="CL163" s="341"/>
      <c r="CM163" s="341"/>
      <c r="CN163" s="341"/>
      <c r="CO163" s="341"/>
      <c r="CP163" s="341"/>
      <c r="CQ163" s="341"/>
      <c r="CR163" s="341"/>
      <c r="CS163" s="341"/>
      <c r="CT163" s="341"/>
      <c r="CU163" s="341"/>
      <c r="CV163" s="341"/>
      <c r="CW163" s="341"/>
      <c r="CX163" s="341"/>
      <c r="CY163" s="341"/>
    </row>
    <row r="164" spans="1:123" ht="26.1" customHeight="1">
      <c r="A164" s="314"/>
      <c r="B164" s="329"/>
      <c r="C164" s="330"/>
      <c r="D164" s="699"/>
      <c r="E164" s="699"/>
      <c r="F164" s="699"/>
      <c r="G164" s="699"/>
      <c r="H164" s="699"/>
      <c r="I164" s="330"/>
      <c r="J164" s="700"/>
      <c r="K164" s="701"/>
      <c r="L164" s="702"/>
      <c r="M164" s="364"/>
      <c r="N164" s="693">
        <f t="shared" si="7"/>
        <v>0</v>
      </c>
      <c r="O164" s="693"/>
      <c r="P164" s="694"/>
      <c r="Q164" s="695"/>
      <c r="R164" s="695"/>
      <c r="S164" s="695"/>
      <c r="T164" s="695"/>
      <c r="U164" s="695"/>
      <c r="V164" s="316"/>
      <c r="W164" s="316"/>
      <c r="X164" s="316"/>
      <c r="CX164" s="341"/>
      <c r="CY164" s="341"/>
    </row>
    <row r="165" spans="1:123" ht="26.1" customHeight="1">
      <c r="A165" s="343"/>
      <c r="B165" s="329"/>
      <c r="C165" s="330"/>
      <c r="D165" s="699"/>
      <c r="E165" s="699"/>
      <c r="F165" s="699"/>
      <c r="G165" s="699"/>
      <c r="H165" s="699"/>
      <c r="I165" s="330"/>
      <c r="J165" s="700"/>
      <c r="K165" s="701"/>
      <c r="L165" s="702"/>
      <c r="M165" s="364"/>
      <c r="N165" s="693">
        <f t="shared" si="7"/>
        <v>0</v>
      </c>
      <c r="O165" s="693"/>
      <c r="P165" s="694"/>
      <c r="Q165" s="695"/>
      <c r="R165" s="695"/>
      <c r="S165" s="695"/>
      <c r="T165" s="695"/>
      <c r="U165" s="695"/>
      <c r="V165" s="316"/>
      <c r="W165" s="316"/>
      <c r="X165" s="316"/>
      <c r="AC165" s="340"/>
      <c r="AD165" s="340"/>
      <c r="AE165" s="340"/>
      <c r="AF165" s="340"/>
      <c r="AG165" s="340"/>
      <c r="AH165" s="340"/>
      <c r="AI165" s="340"/>
      <c r="AJ165" s="340"/>
      <c r="AK165" s="340"/>
      <c r="AL165" s="340"/>
      <c r="AM165" s="340"/>
      <c r="AN165" s="340"/>
      <c r="AO165" s="340"/>
      <c r="AP165" s="340"/>
      <c r="AQ165" s="340"/>
      <c r="AR165" s="339"/>
      <c r="AS165" s="339"/>
      <c r="AT165" s="339"/>
      <c r="AU165" s="339"/>
      <c r="AV165" s="339"/>
      <c r="AW165" s="339"/>
      <c r="AX165" s="339"/>
      <c r="AY165" s="339"/>
      <c r="AZ165" s="339"/>
      <c r="BA165" s="339"/>
      <c r="BB165" s="339"/>
      <c r="BC165" s="339"/>
      <c r="BD165" s="339"/>
      <c r="BE165" s="339"/>
      <c r="BF165" s="339"/>
      <c r="BG165" s="339"/>
      <c r="BH165" s="339"/>
      <c r="BI165" s="339"/>
      <c r="BJ165" s="339"/>
      <c r="BK165" s="339"/>
      <c r="BL165" s="339"/>
      <c r="BM165" s="339"/>
      <c r="BN165" s="339"/>
      <c r="BO165" s="339"/>
      <c r="BP165" s="339"/>
      <c r="BQ165" s="339"/>
      <c r="BR165" s="339"/>
      <c r="BS165" s="339"/>
      <c r="BT165" s="339"/>
      <c r="BU165" s="339"/>
      <c r="BV165" s="339"/>
      <c r="BW165" s="339"/>
      <c r="BX165" s="318"/>
      <c r="BY165" s="318"/>
      <c r="BZ165" s="318"/>
      <c r="CA165" s="318"/>
      <c r="CB165" s="318"/>
      <c r="CC165" s="318"/>
      <c r="CD165" s="318"/>
      <c r="CE165" s="318"/>
      <c r="CF165" s="318"/>
      <c r="CG165" s="318"/>
      <c r="CH165" s="318"/>
      <c r="CI165" s="318"/>
      <c r="CJ165" s="318"/>
      <c r="CK165" s="318"/>
      <c r="CL165" s="318"/>
      <c r="CM165" s="318"/>
      <c r="CN165" s="318"/>
      <c r="CO165" s="318"/>
      <c r="CP165" s="318"/>
      <c r="CQ165" s="318"/>
      <c r="CR165" s="318"/>
      <c r="CS165" s="318"/>
      <c r="CT165" s="318"/>
      <c r="CU165" s="318"/>
      <c r="CV165" s="318"/>
      <c r="CW165" s="318"/>
      <c r="CX165" s="318"/>
      <c r="CY165" s="318"/>
      <c r="CZ165" s="318"/>
      <c r="DA165" s="318"/>
      <c r="DB165" s="318"/>
      <c r="DC165" s="318"/>
      <c r="DD165" s="318"/>
      <c r="DE165" s="318"/>
      <c r="DF165" s="318"/>
      <c r="DG165" s="318"/>
      <c r="DH165" s="318"/>
      <c r="DI165" s="318"/>
      <c r="DJ165" s="318"/>
      <c r="DK165" s="318"/>
      <c r="DL165" s="318"/>
      <c r="DM165" s="318"/>
      <c r="DN165" s="318"/>
      <c r="DO165" s="318"/>
      <c r="DP165" s="318"/>
      <c r="DQ165" s="318"/>
      <c r="DR165" s="318"/>
      <c r="DS165" s="318"/>
    </row>
    <row r="166" spans="1:123" ht="26.1" customHeight="1">
      <c r="A166" s="314"/>
      <c r="B166" s="329"/>
      <c r="C166" s="330"/>
      <c r="D166" s="699"/>
      <c r="E166" s="699"/>
      <c r="F166" s="699"/>
      <c r="G166" s="699"/>
      <c r="H166" s="699"/>
      <c r="I166" s="330"/>
      <c r="J166" s="700"/>
      <c r="K166" s="701"/>
      <c r="L166" s="702"/>
      <c r="M166" s="364"/>
      <c r="N166" s="693">
        <f t="shared" si="7"/>
        <v>0</v>
      </c>
      <c r="O166" s="693"/>
      <c r="P166" s="694"/>
      <c r="Q166" s="695"/>
      <c r="R166" s="695"/>
      <c r="S166" s="695"/>
      <c r="T166" s="695"/>
      <c r="U166" s="695"/>
      <c r="V166" s="347"/>
      <c r="W166" s="348"/>
      <c r="X166" s="316"/>
      <c r="AD166" s="332"/>
      <c r="AE166" s="332"/>
      <c r="AF166" s="349"/>
      <c r="AV166" s="332"/>
      <c r="AW166" s="332"/>
      <c r="AX166" s="349"/>
      <c r="CA166" s="318"/>
      <c r="CB166" s="318"/>
      <c r="CC166" s="318"/>
      <c r="CD166" s="318"/>
      <c r="CE166" s="318"/>
      <c r="CF166" s="318"/>
      <c r="CG166" s="318"/>
      <c r="CH166" s="318"/>
      <c r="CI166" s="318"/>
      <c r="CJ166" s="318"/>
      <c r="CK166" s="318"/>
      <c r="CL166" s="318"/>
      <c r="CM166" s="318"/>
      <c r="CN166" s="318"/>
      <c r="CO166" s="318"/>
      <c r="CP166" s="318"/>
      <c r="CQ166" s="318"/>
      <c r="CR166" s="318"/>
      <c r="CS166" s="318"/>
      <c r="CT166" s="318"/>
      <c r="CU166" s="318"/>
      <c r="CV166" s="318"/>
      <c r="CW166" s="318"/>
      <c r="CX166" s="318"/>
      <c r="CY166" s="318"/>
      <c r="CZ166" s="318"/>
      <c r="DA166" s="318"/>
      <c r="DB166" s="318"/>
      <c r="DC166" s="318"/>
      <c r="DD166" s="318"/>
      <c r="DE166" s="318"/>
      <c r="DF166" s="318"/>
      <c r="DG166" s="318"/>
      <c r="DH166" s="318"/>
      <c r="DI166" s="318"/>
      <c r="DJ166" s="318"/>
      <c r="DK166" s="318"/>
      <c r="DL166" s="350"/>
      <c r="DM166" s="350"/>
      <c r="DN166" s="350"/>
      <c r="DO166" s="350"/>
      <c r="DP166" s="350"/>
      <c r="DQ166" s="318"/>
      <c r="DR166" s="318"/>
      <c r="DS166" s="318"/>
    </row>
    <row r="167" spans="1:123" ht="26.1" customHeight="1">
      <c r="A167" s="314"/>
      <c r="B167" s="329"/>
      <c r="C167" s="330"/>
      <c r="D167" s="699"/>
      <c r="E167" s="699"/>
      <c r="F167" s="699"/>
      <c r="G167" s="699"/>
      <c r="H167" s="699"/>
      <c r="I167" s="330"/>
      <c r="J167" s="700"/>
      <c r="K167" s="701"/>
      <c r="L167" s="702"/>
      <c r="M167" s="364"/>
      <c r="N167" s="693">
        <f t="shared" si="7"/>
        <v>0</v>
      </c>
      <c r="O167" s="693"/>
      <c r="P167" s="694"/>
      <c r="Q167" s="695"/>
      <c r="R167" s="695"/>
      <c r="S167" s="695"/>
      <c r="T167" s="695"/>
      <c r="U167" s="695"/>
      <c r="V167" s="351"/>
      <c r="W167" s="351"/>
      <c r="X167" s="351"/>
      <c r="AD167" s="332"/>
      <c r="AE167" s="332"/>
      <c r="AV167" s="332"/>
      <c r="AW167" s="332"/>
      <c r="CA167" s="318"/>
      <c r="CB167" s="318"/>
      <c r="CC167" s="318"/>
      <c r="CD167" s="318"/>
      <c r="CE167" s="318"/>
      <c r="CF167" s="318"/>
      <c r="CG167" s="318"/>
      <c r="CH167" s="318"/>
      <c r="CI167" s="318"/>
      <c r="CJ167" s="318"/>
      <c r="CK167" s="318"/>
      <c r="CL167" s="318"/>
      <c r="CM167" s="318"/>
      <c r="CN167" s="318"/>
      <c r="CO167" s="318"/>
      <c r="CP167" s="318"/>
      <c r="CQ167" s="318"/>
      <c r="CR167" s="318"/>
      <c r="CS167" s="318"/>
      <c r="CT167" s="318"/>
      <c r="CU167" s="318"/>
      <c r="CV167" s="318"/>
      <c r="CW167" s="318"/>
      <c r="CX167" s="318"/>
      <c r="CY167" s="318"/>
      <c r="CZ167" s="318"/>
      <c r="DA167" s="318"/>
      <c r="DB167" s="318"/>
      <c r="DC167" s="318"/>
      <c r="DD167" s="318"/>
      <c r="DE167" s="318"/>
      <c r="DF167" s="318"/>
      <c r="DG167" s="318"/>
      <c r="DH167" s="318"/>
      <c r="DI167" s="318"/>
      <c r="DJ167" s="318"/>
      <c r="DK167" s="318"/>
      <c r="DL167" s="318"/>
      <c r="DM167" s="318"/>
      <c r="DN167" s="318"/>
      <c r="DO167" s="318"/>
      <c r="DP167" s="318"/>
      <c r="DQ167" s="318"/>
      <c r="DR167" s="318"/>
      <c r="DS167" s="318"/>
    </row>
    <row r="168" spans="1:123" ht="26.1" customHeight="1">
      <c r="A168" s="314"/>
      <c r="B168" s="329"/>
      <c r="C168" s="330"/>
      <c r="D168" s="699"/>
      <c r="E168" s="699"/>
      <c r="F168" s="699"/>
      <c r="G168" s="699"/>
      <c r="H168" s="699"/>
      <c r="I168" s="330"/>
      <c r="J168" s="700"/>
      <c r="K168" s="701"/>
      <c r="L168" s="702"/>
      <c r="M168" s="364"/>
      <c r="N168" s="693">
        <f t="shared" si="7"/>
        <v>0</v>
      </c>
      <c r="O168" s="693"/>
      <c r="P168" s="694"/>
      <c r="Q168" s="695"/>
      <c r="R168" s="695"/>
      <c r="S168" s="695"/>
      <c r="T168" s="695"/>
      <c r="U168" s="695"/>
      <c r="V168" s="316"/>
      <c r="W168" s="316"/>
      <c r="X168" s="316"/>
      <c r="AD168" s="332"/>
      <c r="AE168" s="332"/>
      <c r="AV168" s="332"/>
      <c r="AW168" s="332"/>
      <c r="BV168" s="340"/>
      <c r="BW168" s="340"/>
      <c r="BX168" s="340"/>
      <c r="BY168" s="340"/>
      <c r="BZ168" s="340"/>
    </row>
    <row r="169" spans="1:123" ht="26.1" customHeight="1">
      <c r="A169" s="314"/>
      <c r="B169" s="329"/>
      <c r="C169" s="330"/>
      <c r="D169" s="699"/>
      <c r="E169" s="699"/>
      <c r="F169" s="699"/>
      <c r="G169" s="699"/>
      <c r="H169" s="699"/>
      <c r="I169" s="330"/>
      <c r="J169" s="700"/>
      <c r="K169" s="701"/>
      <c r="L169" s="702"/>
      <c r="M169" s="364"/>
      <c r="N169" s="693">
        <f t="shared" si="7"/>
        <v>0</v>
      </c>
      <c r="O169" s="693"/>
      <c r="P169" s="694"/>
      <c r="Q169" s="695"/>
      <c r="R169" s="695"/>
      <c r="S169" s="695"/>
      <c r="T169" s="695"/>
      <c r="U169" s="695"/>
      <c r="V169" s="316"/>
      <c r="W169" s="316"/>
      <c r="X169" s="316"/>
      <c r="AD169" s="332"/>
      <c r="AE169" s="332"/>
      <c r="AV169" s="332"/>
      <c r="AW169" s="332"/>
      <c r="BV169" s="340"/>
      <c r="BW169" s="340"/>
      <c r="BX169" s="340"/>
      <c r="BY169" s="340"/>
      <c r="BZ169" s="340"/>
    </row>
    <row r="170" spans="1:123" ht="26.1" customHeight="1">
      <c r="A170" s="314"/>
      <c r="B170" s="329"/>
      <c r="C170" s="330"/>
      <c r="D170" s="699"/>
      <c r="E170" s="699"/>
      <c r="F170" s="699"/>
      <c r="G170" s="699"/>
      <c r="H170" s="699"/>
      <c r="I170" s="330"/>
      <c r="J170" s="700"/>
      <c r="K170" s="701"/>
      <c r="L170" s="702"/>
      <c r="M170" s="364"/>
      <c r="N170" s="693">
        <f t="shared" si="7"/>
        <v>0</v>
      </c>
      <c r="O170" s="693"/>
      <c r="P170" s="694"/>
      <c r="Q170" s="695"/>
      <c r="R170" s="695"/>
      <c r="S170" s="695"/>
      <c r="T170" s="695"/>
      <c r="U170" s="695"/>
      <c r="V170" s="316"/>
      <c r="W170" s="316"/>
      <c r="X170" s="316"/>
    </row>
    <row r="171" spans="1:123" s="340" customFormat="1" ht="26.1" customHeight="1">
      <c r="A171" s="314"/>
      <c r="B171" s="329"/>
      <c r="C171" s="330"/>
      <c r="D171" s="699"/>
      <c r="E171" s="699"/>
      <c r="F171" s="699"/>
      <c r="G171" s="699"/>
      <c r="H171" s="699"/>
      <c r="I171" s="330"/>
      <c r="J171" s="700"/>
      <c r="K171" s="701"/>
      <c r="L171" s="702"/>
      <c r="M171" s="364"/>
      <c r="N171" s="693">
        <f t="shared" si="7"/>
        <v>0</v>
      </c>
      <c r="O171" s="693"/>
      <c r="P171" s="694"/>
      <c r="Q171" s="695"/>
      <c r="R171" s="695"/>
      <c r="S171" s="695"/>
      <c r="T171" s="695"/>
      <c r="U171" s="695"/>
      <c r="V171" s="316"/>
      <c r="W171" s="316"/>
      <c r="X171" s="316"/>
      <c r="Y171" s="317"/>
      <c r="Z171" s="317"/>
      <c r="AA171" s="317"/>
      <c r="AB171" s="317"/>
      <c r="AC171" s="317"/>
      <c r="CX171" s="317"/>
    </row>
    <row r="172" spans="1:123" s="340" customFormat="1" ht="26.1" customHeight="1">
      <c r="A172" s="315"/>
      <c r="B172" s="329"/>
      <c r="C172" s="330"/>
      <c r="D172" s="699"/>
      <c r="E172" s="699"/>
      <c r="F172" s="699"/>
      <c r="G172" s="699"/>
      <c r="H172" s="699"/>
      <c r="I172" s="330"/>
      <c r="J172" s="700"/>
      <c r="K172" s="701"/>
      <c r="L172" s="702"/>
      <c r="M172" s="364"/>
      <c r="N172" s="693">
        <f t="shared" si="7"/>
        <v>0</v>
      </c>
      <c r="O172" s="693"/>
      <c r="P172" s="694"/>
      <c r="Q172" s="695"/>
      <c r="R172" s="695"/>
      <c r="S172" s="695"/>
      <c r="T172" s="695"/>
      <c r="U172" s="695"/>
      <c r="V172" s="316"/>
      <c r="W172" s="316"/>
      <c r="X172" s="316"/>
      <c r="Y172" s="317"/>
      <c r="Z172" s="317"/>
      <c r="AA172" s="317"/>
      <c r="AB172" s="318"/>
      <c r="AC172" s="318"/>
      <c r="AD172" s="339"/>
      <c r="AE172" s="339"/>
      <c r="AF172" s="339"/>
      <c r="AG172" s="339"/>
      <c r="AH172" s="339"/>
      <c r="AI172" s="339"/>
      <c r="AJ172" s="339"/>
      <c r="AK172" s="339"/>
      <c r="AL172" s="339"/>
      <c r="AM172" s="339"/>
      <c r="AN172" s="339"/>
      <c r="AO172" s="339"/>
      <c r="AP172" s="339"/>
      <c r="AQ172" s="339"/>
      <c r="AR172" s="339"/>
      <c r="AS172" s="339"/>
      <c r="AT172" s="339"/>
      <c r="AU172" s="339"/>
      <c r="AV172" s="339"/>
      <c r="AW172" s="339"/>
      <c r="AX172" s="339"/>
      <c r="AY172" s="339"/>
      <c r="AZ172" s="339"/>
      <c r="BA172" s="339"/>
      <c r="BB172" s="339"/>
      <c r="BC172" s="339"/>
      <c r="BD172" s="339"/>
      <c r="BE172" s="339"/>
      <c r="BF172" s="339"/>
      <c r="BG172" s="339"/>
      <c r="BH172" s="339"/>
      <c r="BI172" s="339"/>
      <c r="BJ172" s="339"/>
      <c r="BK172" s="339"/>
      <c r="BL172" s="339"/>
      <c r="BM172" s="339"/>
      <c r="BN172" s="339"/>
      <c r="BO172" s="339"/>
      <c r="BP172" s="339"/>
      <c r="BQ172" s="339"/>
      <c r="BR172" s="339"/>
      <c r="BS172" s="339"/>
      <c r="BT172" s="339"/>
      <c r="BU172" s="339"/>
      <c r="BV172" s="339"/>
      <c r="BW172" s="339"/>
      <c r="BX172" s="339"/>
      <c r="BY172" s="339"/>
      <c r="BZ172" s="339"/>
      <c r="CA172" s="339"/>
      <c r="CB172" s="339"/>
      <c r="CC172" s="339"/>
      <c r="CD172" s="339"/>
      <c r="CE172" s="339"/>
      <c r="CF172" s="339"/>
      <c r="CG172" s="339"/>
      <c r="CH172" s="339"/>
      <c r="CI172" s="339"/>
      <c r="CJ172" s="339"/>
      <c r="CK172" s="339"/>
      <c r="CL172" s="339"/>
      <c r="CM172" s="339"/>
      <c r="CN172" s="339"/>
      <c r="CO172" s="339"/>
      <c r="CP172" s="339"/>
      <c r="CQ172" s="339"/>
      <c r="CR172" s="339"/>
      <c r="CS172" s="339"/>
      <c r="CT172" s="339"/>
      <c r="CU172" s="339"/>
      <c r="CV172" s="339"/>
      <c r="CW172" s="339"/>
      <c r="CX172" s="339"/>
      <c r="CY172" s="339"/>
      <c r="CZ172" s="339"/>
      <c r="DA172" s="339"/>
      <c r="DB172" s="339"/>
      <c r="DC172" s="339"/>
      <c r="DD172" s="339"/>
      <c r="DE172" s="339"/>
      <c r="DF172" s="339"/>
      <c r="DG172" s="339"/>
      <c r="DH172" s="339"/>
      <c r="DI172" s="339"/>
      <c r="DJ172" s="339"/>
      <c r="DK172" s="339"/>
      <c r="DL172" s="339"/>
      <c r="DM172" s="339"/>
      <c r="DN172" s="339"/>
      <c r="DO172" s="339"/>
      <c r="DP172" s="339"/>
      <c r="DQ172" s="339"/>
      <c r="DR172" s="339"/>
      <c r="DS172" s="339"/>
    </row>
    <row r="173" spans="1:123" ht="26.1" customHeight="1">
      <c r="A173" s="324"/>
      <c r="B173" s="365"/>
      <c r="C173" s="366"/>
      <c r="D173" s="690" t="s">
        <v>52</v>
      </c>
      <c r="E173" s="690"/>
      <c r="F173" s="690"/>
      <c r="G173" s="691"/>
      <c r="H173" s="691"/>
      <c r="I173" s="366"/>
      <c r="J173" s="692"/>
      <c r="K173" s="692"/>
      <c r="L173" s="692"/>
      <c r="M173" s="367"/>
      <c r="N173" s="693">
        <f>SUM(N146:O172)</f>
        <v>0</v>
      </c>
      <c r="O173" s="693"/>
      <c r="P173" s="694"/>
      <c r="Q173" s="695"/>
      <c r="R173" s="695"/>
      <c r="S173" s="695"/>
      <c r="T173" s="695"/>
      <c r="U173" s="695"/>
      <c r="V173" s="316"/>
      <c r="W173" s="316"/>
      <c r="X173" s="316"/>
      <c r="AB173" s="336"/>
      <c r="AC173" s="336"/>
      <c r="AD173" s="336"/>
      <c r="AE173" s="336"/>
      <c r="AF173" s="336"/>
      <c r="AG173" s="336"/>
      <c r="AH173" s="336"/>
      <c r="AI173" s="336"/>
      <c r="AJ173" s="354"/>
      <c r="AK173" s="354"/>
      <c r="AL173" s="354"/>
      <c r="AM173" s="354"/>
      <c r="AN173" s="354"/>
      <c r="AO173" s="354"/>
      <c r="AP173" s="354"/>
      <c r="AQ173" s="354"/>
      <c r="AR173" s="354"/>
      <c r="AS173" s="354"/>
      <c r="AT173" s="354"/>
      <c r="AU173" s="354"/>
      <c r="AV173" s="354"/>
      <c r="AW173" s="354"/>
      <c r="AX173" s="354"/>
      <c r="AY173" s="354"/>
      <c r="AZ173" s="354"/>
      <c r="BA173" s="354"/>
      <c r="BB173" s="354"/>
      <c r="BC173" s="354"/>
      <c r="BD173" s="354"/>
      <c r="BE173" s="354"/>
      <c r="BF173" s="354"/>
      <c r="BG173" s="354"/>
      <c r="BH173" s="354"/>
      <c r="BI173" s="354"/>
      <c r="BJ173" s="354"/>
      <c r="BK173" s="354"/>
      <c r="BL173" s="354"/>
      <c r="BM173" s="354"/>
      <c r="BN173" s="354"/>
      <c r="BO173" s="354"/>
      <c r="BP173" s="354"/>
      <c r="BQ173" s="354"/>
      <c r="BR173" s="354"/>
      <c r="BS173" s="354"/>
      <c r="BT173" s="354"/>
      <c r="BU173" s="336"/>
      <c r="BV173" s="336"/>
      <c r="BW173" s="336"/>
      <c r="BX173" s="336"/>
      <c r="BY173" s="355"/>
      <c r="BZ173" s="355"/>
      <c r="CA173" s="355"/>
      <c r="CB173" s="355"/>
      <c r="CC173" s="355"/>
      <c r="CD173" s="355"/>
      <c r="CE173" s="355"/>
      <c r="CF173" s="355"/>
      <c r="CG173" s="355"/>
      <c r="CH173" s="355"/>
      <c r="CI173" s="356"/>
      <c r="CJ173" s="356"/>
      <c r="CK173" s="356"/>
      <c r="CL173" s="356"/>
      <c r="CM173" s="356"/>
      <c r="CN173" s="356"/>
      <c r="CO173" s="356"/>
      <c r="CP173" s="356"/>
      <c r="CQ173" s="356"/>
      <c r="CR173" s="356"/>
      <c r="CS173" s="357"/>
      <c r="CT173" s="357"/>
      <c r="CU173" s="357"/>
      <c r="CV173" s="357"/>
      <c r="CW173" s="357"/>
      <c r="CX173" s="357"/>
      <c r="CY173" s="357"/>
      <c r="CZ173" s="357"/>
      <c r="DA173" s="357"/>
      <c r="DB173" s="357"/>
      <c r="DC173" s="357"/>
    </row>
    <row r="174" spans="1:123" ht="26.1" customHeight="1">
      <c r="A174" s="324"/>
      <c r="B174" s="358"/>
      <c r="C174" s="359"/>
      <c r="D174" s="696"/>
      <c r="E174" s="696"/>
      <c r="F174" s="696"/>
      <c r="G174" s="696"/>
      <c r="H174" s="696"/>
      <c r="I174" s="359"/>
      <c r="J174" s="697"/>
      <c r="K174" s="697"/>
      <c r="L174" s="697"/>
      <c r="M174" s="368"/>
      <c r="N174" s="698"/>
      <c r="O174" s="698"/>
      <c r="P174" s="694"/>
      <c r="Q174" s="695"/>
      <c r="R174" s="695"/>
      <c r="S174" s="695"/>
      <c r="T174" s="695"/>
      <c r="U174" s="695"/>
      <c r="V174" s="316"/>
      <c r="W174" s="316"/>
      <c r="X174" s="316"/>
      <c r="AB174" s="336"/>
      <c r="AC174" s="336"/>
      <c r="AD174" s="336"/>
      <c r="AE174" s="336"/>
      <c r="AF174" s="336"/>
      <c r="AG174" s="336"/>
      <c r="AH174" s="336"/>
      <c r="AI174" s="336"/>
      <c r="AJ174" s="354"/>
      <c r="AK174" s="354"/>
      <c r="AL174" s="354"/>
      <c r="AM174" s="354"/>
      <c r="AN174" s="354"/>
      <c r="AO174" s="354"/>
      <c r="AP174" s="354"/>
      <c r="AQ174" s="354"/>
      <c r="AR174" s="354"/>
      <c r="AS174" s="354"/>
      <c r="AT174" s="354"/>
      <c r="AU174" s="354"/>
      <c r="AV174" s="354"/>
      <c r="AW174" s="354"/>
      <c r="AX174" s="354"/>
      <c r="AY174" s="354"/>
      <c r="AZ174" s="354"/>
      <c r="BA174" s="354"/>
      <c r="BB174" s="354"/>
      <c r="BC174" s="354"/>
      <c r="BD174" s="354"/>
      <c r="BE174" s="354"/>
      <c r="BF174" s="354"/>
      <c r="BG174" s="354"/>
      <c r="BH174" s="354"/>
      <c r="BI174" s="354"/>
      <c r="BJ174" s="354"/>
      <c r="BK174" s="354"/>
      <c r="BL174" s="354"/>
      <c r="BM174" s="354"/>
      <c r="BN174" s="354"/>
      <c r="BO174" s="354"/>
      <c r="BP174" s="354"/>
      <c r="BQ174" s="354"/>
      <c r="BR174" s="354"/>
      <c r="BS174" s="354"/>
      <c r="BT174" s="354"/>
      <c r="BU174" s="336"/>
      <c r="BV174" s="336"/>
      <c r="BW174" s="336"/>
      <c r="BX174" s="336"/>
      <c r="BY174" s="355"/>
      <c r="BZ174" s="355"/>
      <c r="CA174" s="355"/>
      <c r="CB174" s="355"/>
      <c r="CC174" s="355"/>
      <c r="CD174" s="355"/>
      <c r="CE174" s="355"/>
      <c r="CF174" s="355"/>
      <c r="CG174" s="355"/>
      <c r="CH174" s="355"/>
      <c r="CI174" s="356"/>
      <c r="CJ174" s="356"/>
      <c r="CK174" s="356"/>
      <c r="CL174" s="356"/>
      <c r="CM174" s="356"/>
      <c r="CN174" s="356"/>
      <c r="CO174" s="356"/>
      <c r="CP174" s="356"/>
      <c r="CQ174" s="356"/>
      <c r="CR174" s="356"/>
      <c r="CS174" s="357"/>
      <c r="CT174" s="357"/>
      <c r="CU174" s="357"/>
      <c r="CV174" s="357"/>
      <c r="CW174" s="357"/>
      <c r="CX174" s="357"/>
      <c r="CY174" s="357"/>
      <c r="CZ174" s="357"/>
      <c r="DA174" s="357"/>
      <c r="DB174" s="357"/>
      <c r="DC174" s="357"/>
    </row>
    <row r="175" spans="1:123" ht="26.1" customHeight="1">
      <c r="A175" s="324"/>
      <c r="B175" s="324"/>
      <c r="C175" s="324"/>
      <c r="D175" s="684"/>
      <c r="E175" s="684"/>
      <c r="F175" s="684"/>
      <c r="G175" s="685"/>
      <c r="H175" s="685"/>
      <c r="I175" s="361"/>
      <c r="J175" s="686"/>
      <c r="K175" s="686"/>
      <c r="L175" s="686"/>
      <c r="M175" s="362"/>
      <c r="N175" s="687"/>
      <c r="O175" s="687"/>
      <c r="P175" s="688" t="s">
        <v>282</v>
      </c>
      <c r="Q175" s="688"/>
      <c r="R175" s="689">
        <v>5</v>
      </c>
      <c r="S175" s="689"/>
      <c r="T175" s="689"/>
      <c r="U175" s="363"/>
      <c r="V175" s="316"/>
      <c r="W175" s="316"/>
      <c r="X175" s="316"/>
      <c r="AB175" s="336"/>
      <c r="AC175" s="336"/>
      <c r="AD175" s="336"/>
      <c r="AE175" s="336"/>
      <c r="AF175" s="336"/>
      <c r="AG175" s="336"/>
      <c r="AH175" s="336"/>
      <c r="AI175" s="336"/>
      <c r="AJ175" s="354"/>
      <c r="AK175" s="354"/>
      <c r="AL175" s="354"/>
      <c r="AM175" s="354"/>
      <c r="AN175" s="354"/>
      <c r="AO175" s="354"/>
      <c r="AP175" s="354"/>
      <c r="AQ175" s="354"/>
      <c r="AR175" s="354"/>
      <c r="AS175" s="354"/>
      <c r="AT175" s="354"/>
      <c r="AU175" s="354"/>
      <c r="AV175" s="354"/>
      <c r="AW175" s="354"/>
      <c r="AX175" s="354"/>
      <c r="AY175" s="354"/>
      <c r="AZ175" s="354"/>
      <c r="BA175" s="354"/>
      <c r="BB175" s="354"/>
      <c r="BC175" s="354"/>
      <c r="BD175" s="354"/>
      <c r="BE175" s="354"/>
      <c r="BF175" s="354"/>
      <c r="BG175" s="354"/>
      <c r="BH175" s="354"/>
      <c r="BI175" s="354"/>
      <c r="BJ175" s="354"/>
      <c r="BK175" s="354"/>
      <c r="BL175" s="354"/>
      <c r="BM175" s="354"/>
      <c r="BN175" s="354"/>
      <c r="BO175" s="354"/>
      <c r="BP175" s="354"/>
      <c r="BQ175" s="354"/>
      <c r="BR175" s="354"/>
      <c r="BS175" s="354"/>
      <c r="BT175" s="354"/>
      <c r="BU175" s="354"/>
      <c r="BV175" s="354"/>
      <c r="BW175" s="354"/>
      <c r="BX175" s="354"/>
      <c r="BY175" s="355"/>
      <c r="BZ175" s="355"/>
      <c r="CA175" s="355"/>
      <c r="CB175" s="355"/>
      <c r="CC175" s="355"/>
      <c r="CD175" s="355"/>
      <c r="CE175" s="355"/>
      <c r="CF175" s="355"/>
      <c r="CG175" s="355"/>
      <c r="CH175" s="355"/>
      <c r="CI175" s="356"/>
      <c r="CJ175" s="356"/>
      <c r="CK175" s="356"/>
      <c r="CL175" s="356"/>
      <c r="CM175" s="356"/>
      <c r="CN175" s="356"/>
      <c r="CO175" s="356"/>
      <c r="CP175" s="356"/>
      <c r="CQ175" s="356"/>
      <c r="CR175" s="356"/>
      <c r="CS175" s="357"/>
      <c r="CT175" s="357"/>
      <c r="CU175" s="357"/>
      <c r="CV175" s="357"/>
      <c r="CW175" s="357"/>
      <c r="CX175" s="357"/>
      <c r="CY175" s="357"/>
      <c r="CZ175" s="357"/>
      <c r="DA175" s="357"/>
      <c r="DB175" s="357"/>
      <c r="DC175" s="357"/>
    </row>
    <row r="176" spans="1:123" ht="279" customHeight="1">
      <c r="A176" s="316"/>
      <c r="B176" s="316"/>
      <c r="C176" s="316"/>
      <c r="D176" s="316"/>
      <c r="E176" s="316"/>
      <c r="F176" s="316"/>
      <c r="G176" s="316"/>
      <c r="H176" s="316"/>
      <c r="I176" s="316"/>
      <c r="J176" s="316"/>
      <c r="K176" s="316"/>
      <c r="L176" s="316"/>
      <c r="M176" s="316"/>
      <c r="N176" s="316"/>
      <c r="O176" s="316"/>
      <c r="P176" s="316"/>
      <c r="Q176" s="316"/>
      <c r="R176" s="316"/>
      <c r="S176" s="316"/>
      <c r="T176" s="316"/>
      <c r="U176" s="316"/>
      <c r="V176" s="316"/>
      <c r="W176" s="316"/>
      <c r="X176" s="316"/>
    </row>
    <row r="177" spans="1:24" ht="201" customHeight="1">
      <c r="A177" s="316"/>
      <c r="B177" s="316"/>
      <c r="C177" s="316"/>
      <c r="D177" s="316"/>
      <c r="E177" s="316"/>
      <c r="F177" s="316"/>
      <c r="G177" s="316"/>
      <c r="H177" s="316"/>
      <c r="I177" s="316"/>
      <c r="J177" s="316"/>
      <c r="K177" s="316"/>
      <c r="L177" s="316"/>
      <c r="M177" s="316"/>
      <c r="N177" s="316"/>
      <c r="O177" s="316"/>
      <c r="P177" s="316"/>
      <c r="Q177" s="316"/>
      <c r="R177" s="316"/>
      <c r="S177" s="316"/>
      <c r="T177" s="316"/>
      <c r="U177" s="316"/>
      <c r="V177" s="316"/>
      <c r="W177" s="316"/>
      <c r="X177" s="316"/>
    </row>
    <row r="178" spans="1:24" ht="155.25" customHeight="1">
      <c r="A178" s="316"/>
      <c r="B178" s="316"/>
      <c r="C178" s="316"/>
      <c r="D178" s="316"/>
      <c r="E178" s="316"/>
      <c r="F178" s="316"/>
      <c r="G178" s="316"/>
      <c r="H178" s="316"/>
      <c r="I178" s="316"/>
      <c r="J178" s="316"/>
      <c r="K178" s="316"/>
      <c r="L178" s="316"/>
      <c r="M178" s="316"/>
      <c r="N178" s="316"/>
      <c r="O178" s="316"/>
      <c r="P178" s="316"/>
      <c r="Q178" s="316"/>
      <c r="R178" s="316"/>
      <c r="S178" s="316"/>
      <c r="T178" s="316"/>
      <c r="U178" s="316"/>
      <c r="V178" s="316"/>
      <c r="W178" s="316"/>
      <c r="X178" s="316"/>
    </row>
  </sheetData>
  <sheetProtection algorithmName="SHA-512" hashValue="oEFIzs5ytAuK9QvKu1ESBct7VTJIXvRZexCfvGyuQwibADVhVm+M7cMHaTSuNayATSI1FVa/UCbQK9O3ncu9kw==" saltValue="jwZpUp+QGP3L03mCFMKvSg==" spinCount="100000" sheet="1" objects="1" scenarios="1"/>
  <mergeCells count="809">
    <mergeCell ref="P5:U5"/>
    <mergeCell ref="D6:F6"/>
    <mergeCell ref="G6:H6"/>
    <mergeCell ref="J6:L6"/>
    <mergeCell ref="N6:O6"/>
    <mergeCell ref="P6:U6"/>
    <mergeCell ref="N1:T1"/>
    <mergeCell ref="A2:U2"/>
    <mergeCell ref="C3:D3"/>
    <mergeCell ref="F3:G3"/>
    <mergeCell ref="M3:R3"/>
    <mergeCell ref="B5:C5"/>
    <mergeCell ref="D5:F5"/>
    <mergeCell ref="G5:H5"/>
    <mergeCell ref="J5:L5"/>
    <mergeCell ref="N5:O5"/>
    <mergeCell ref="D7:F7"/>
    <mergeCell ref="G7:H7"/>
    <mergeCell ref="J7:L7"/>
    <mergeCell ref="N7:O7"/>
    <mergeCell ref="P7:U7"/>
    <mergeCell ref="D8:F8"/>
    <mergeCell ref="G8:H8"/>
    <mergeCell ref="J8:L8"/>
    <mergeCell ref="N8:O8"/>
    <mergeCell ref="P8:U8"/>
    <mergeCell ref="D9:F9"/>
    <mergeCell ref="G9:H9"/>
    <mergeCell ref="J9:L9"/>
    <mergeCell ref="N9:O9"/>
    <mergeCell ref="P9:U9"/>
    <mergeCell ref="D10:F10"/>
    <mergeCell ref="G10:H10"/>
    <mergeCell ref="J10:L10"/>
    <mergeCell ref="N10:O10"/>
    <mergeCell ref="P10:U10"/>
    <mergeCell ref="D11:F11"/>
    <mergeCell ref="G11:H11"/>
    <mergeCell ref="J11:L11"/>
    <mergeCell ref="N11:O11"/>
    <mergeCell ref="P11:U11"/>
    <mergeCell ref="D12:F12"/>
    <mergeCell ref="G12:H12"/>
    <mergeCell ref="J12:L12"/>
    <mergeCell ref="N12:O12"/>
    <mergeCell ref="P12:U12"/>
    <mergeCell ref="D13:F13"/>
    <mergeCell ref="G13:H13"/>
    <mergeCell ref="J13:L13"/>
    <mergeCell ref="N13:O13"/>
    <mergeCell ref="P13:U13"/>
    <mergeCell ref="D14:F14"/>
    <mergeCell ref="G14:H14"/>
    <mergeCell ref="J14:L14"/>
    <mergeCell ref="N14:O14"/>
    <mergeCell ref="P14:U14"/>
    <mergeCell ref="D15:F15"/>
    <mergeCell ref="G15:H15"/>
    <mergeCell ref="J15:L15"/>
    <mergeCell ref="N15:O15"/>
    <mergeCell ref="P15:U15"/>
    <mergeCell ref="D16:F16"/>
    <mergeCell ref="G16:H16"/>
    <mergeCell ref="J16:L16"/>
    <mergeCell ref="N16:O16"/>
    <mergeCell ref="P16:U16"/>
    <mergeCell ref="D17:F17"/>
    <mergeCell ref="G17:H17"/>
    <mergeCell ref="J17:L17"/>
    <mergeCell ref="N17:O17"/>
    <mergeCell ref="P17:U17"/>
    <mergeCell ref="D18:F18"/>
    <mergeCell ref="G18:H18"/>
    <mergeCell ref="J18:L18"/>
    <mergeCell ref="N18:O18"/>
    <mergeCell ref="P18:U18"/>
    <mergeCell ref="D19:F19"/>
    <mergeCell ref="G19:H19"/>
    <mergeCell ref="J19:L19"/>
    <mergeCell ref="N19:O19"/>
    <mergeCell ref="P19:U19"/>
    <mergeCell ref="D20:F20"/>
    <mergeCell ref="G20:H20"/>
    <mergeCell ref="J20:L20"/>
    <mergeCell ref="N20:O20"/>
    <mergeCell ref="P20:U20"/>
    <mergeCell ref="D23:F23"/>
    <mergeCell ref="G23:H23"/>
    <mergeCell ref="J23:L23"/>
    <mergeCell ref="N23:O23"/>
    <mergeCell ref="P23:U23"/>
    <mergeCell ref="D24:F24"/>
    <mergeCell ref="N24:O24"/>
    <mergeCell ref="P24:U24"/>
    <mergeCell ref="D21:F21"/>
    <mergeCell ref="G21:H21"/>
    <mergeCell ref="J21:L21"/>
    <mergeCell ref="N21:O21"/>
    <mergeCell ref="P21:U21"/>
    <mergeCell ref="D22:F22"/>
    <mergeCell ref="G22:H22"/>
    <mergeCell ref="J22:L22"/>
    <mergeCell ref="N22:O22"/>
    <mergeCell ref="P22:U22"/>
    <mergeCell ref="J24:L24"/>
    <mergeCell ref="D25:F25"/>
    <mergeCell ref="G25:H25"/>
    <mergeCell ref="N25:O25"/>
    <mergeCell ref="P25:U25"/>
    <mergeCell ref="D26:F26"/>
    <mergeCell ref="G26:H26"/>
    <mergeCell ref="J26:L26"/>
    <mergeCell ref="N26:O26"/>
    <mergeCell ref="P26:U26"/>
    <mergeCell ref="J25:L25"/>
    <mergeCell ref="D27:F27"/>
    <mergeCell ref="G27:H27"/>
    <mergeCell ref="J27:L27"/>
    <mergeCell ref="N27:O27"/>
    <mergeCell ref="P27:U27"/>
    <mergeCell ref="D28:F28"/>
    <mergeCell ref="G28:H28"/>
    <mergeCell ref="J28:L28"/>
    <mergeCell ref="N28:O28"/>
    <mergeCell ref="P28:U28"/>
    <mergeCell ref="D29:F29"/>
    <mergeCell ref="G29:H29"/>
    <mergeCell ref="J29:L29"/>
    <mergeCell ref="N29:O29"/>
    <mergeCell ref="P29:U29"/>
    <mergeCell ref="D30:F30"/>
    <mergeCell ref="G30:H30"/>
    <mergeCell ref="J30:L30"/>
    <mergeCell ref="N30:O30"/>
    <mergeCell ref="P30:U30"/>
    <mergeCell ref="D31:F31"/>
    <mergeCell ref="G31:H31"/>
    <mergeCell ref="J31:L31"/>
    <mergeCell ref="N31:O31"/>
    <mergeCell ref="P31:U31"/>
    <mergeCell ref="D32:F32"/>
    <mergeCell ref="G32:H32"/>
    <mergeCell ref="J32:L32"/>
    <mergeCell ref="N32:O32"/>
    <mergeCell ref="P32:U32"/>
    <mergeCell ref="D35:F35"/>
    <mergeCell ref="G35:H35"/>
    <mergeCell ref="J35:L35"/>
    <mergeCell ref="N35:O35"/>
    <mergeCell ref="P35:Q35"/>
    <mergeCell ref="R35:T35"/>
    <mergeCell ref="D33:F33"/>
    <mergeCell ref="G33:H33"/>
    <mergeCell ref="J33:L33"/>
    <mergeCell ref="N33:O33"/>
    <mergeCell ref="P33:U33"/>
    <mergeCell ref="D34:F34"/>
    <mergeCell ref="G34:H34"/>
    <mergeCell ref="J34:L34"/>
    <mergeCell ref="N34:O34"/>
    <mergeCell ref="P34:U34"/>
    <mergeCell ref="P40:U40"/>
    <mergeCell ref="D41:F41"/>
    <mergeCell ref="G41:H41"/>
    <mergeCell ref="J41:L41"/>
    <mergeCell ref="N41:O41"/>
    <mergeCell ref="P41:U41"/>
    <mergeCell ref="N36:T36"/>
    <mergeCell ref="A37:U37"/>
    <mergeCell ref="C38:D38"/>
    <mergeCell ref="F38:G38"/>
    <mergeCell ref="M38:R38"/>
    <mergeCell ref="B40:C40"/>
    <mergeCell ref="D40:F40"/>
    <mergeCell ref="G40:H40"/>
    <mergeCell ref="J40:L40"/>
    <mergeCell ref="N40:O40"/>
    <mergeCell ref="D42:F42"/>
    <mergeCell ref="G42:H42"/>
    <mergeCell ref="J42:L42"/>
    <mergeCell ref="N42:O42"/>
    <mergeCell ref="P42:U42"/>
    <mergeCell ref="D43:F43"/>
    <mergeCell ref="G43:H43"/>
    <mergeCell ref="J43:L43"/>
    <mergeCell ref="N43:O43"/>
    <mergeCell ref="P43:U43"/>
    <mergeCell ref="D44:F44"/>
    <mergeCell ref="G44:H44"/>
    <mergeCell ref="J44:L44"/>
    <mergeCell ref="N44:O44"/>
    <mergeCell ref="P44:U44"/>
    <mergeCell ref="D45:F45"/>
    <mergeCell ref="G45:H45"/>
    <mergeCell ref="J45:L45"/>
    <mergeCell ref="N45:O45"/>
    <mergeCell ref="P45:U45"/>
    <mergeCell ref="D46:F46"/>
    <mergeCell ref="G46:H46"/>
    <mergeCell ref="J46:L46"/>
    <mergeCell ref="N46:O46"/>
    <mergeCell ref="P46:U46"/>
    <mergeCell ref="D47:F47"/>
    <mergeCell ref="G47:H47"/>
    <mergeCell ref="J47:L47"/>
    <mergeCell ref="N47:O47"/>
    <mergeCell ref="P47:U47"/>
    <mergeCell ref="D48:F48"/>
    <mergeCell ref="G48:H48"/>
    <mergeCell ref="J48:L48"/>
    <mergeCell ref="N48:O48"/>
    <mergeCell ref="P48:U48"/>
    <mergeCell ref="D49:F49"/>
    <mergeCell ref="G49:H49"/>
    <mergeCell ref="J49:L49"/>
    <mergeCell ref="N49:O49"/>
    <mergeCell ref="P49:U49"/>
    <mergeCell ref="D50:F50"/>
    <mergeCell ref="G50:H50"/>
    <mergeCell ref="J50:L50"/>
    <mergeCell ref="N50:O50"/>
    <mergeCell ref="P50:U50"/>
    <mergeCell ref="D51:F51"/>
    <mergeCell ref="G51:H51"/>
    <mergeCell ref="J51:L51"/>
    <mergeCell ref="N51:O51"/>
    <mergeCell ref="P51:U51"/>
    <mergeCell ref="D52:F52"/>
    <mergeCell ref="G52:H52"/>
    <mergeCell ref="J52:L52"/>
    <mergeCell ref="N52:O52"/>
    <mergeCell ref="P52:U52"/>
    <mergeCell ref="D53:F53"/>
    <mergeCell ref="G53:H53"/>
    <mergeCell ref="J53:L53"/>
    <mergeCell ref="N53:O53"/>
    <mergeCell ref="P53:U53"/>
    <mergeCell ref="D54:F54"/>
    <mergeCell ref="G54:H54"/>
    <mergeCell ref="J54:L54"/>
    <mergeCell ref="N54:O54"/>
    <mergeCell ref="P54:U54"/>
    <mergeCell ref="D55:F55"/>
    <mergeCell ref="G55:H55"/>
    <mergeCell ref="J55:L55"/>
    <mergeCell ref="N55:O55"/>
    <mergeCell ref="P55:U55"/>
    <mergeCell ref="D56:F56"/>
    <mergeCell ref="G56:H56"/>
    <mergeCell ref="J56:L56"/>
    <mergeCell ref="N56:O56"/>
    <mergeCell ref="P56:U56"/>
    <mergeCell ref="D57:F57"/>
    <mergeCell ref="G57:H57"/>
    <mergeCell ref="J57:L57"/>
    <mergeCell ref="N57:O57"/>
    <mergeCell ref="P57:U57"/>
    <mergeCell ref="D58:F58"/>
    <mergeCell ref="G58:H58"/>
    <mergeCell ref="J58:L58"/>
    <mergeCell ref="N58:O58"/>
    <mergeCell ref="P58:U58"/>
    <mergeCell ref="D59:F59"/>
    <mergeCell ref="G59:H59"/>
    <mergeCell ref="J59:L59"/>
    <mergeCell ref="N59:O59"/>
    <mergeCell ref="P59:U59"/>
    <mergeCell ref="D60:F60"/>
    <mergeCell ref="G60:H60"/>
    <mergeCell ref="J60:L60"/>
    <mergeCell ref="N60:O60"/>
    <mergeCell ref="P60:U60"/>
    <mergeCell ref="D61:F61"/>
    <mergeCell ref="G61:H61"/>
    <mergeCell ref="J61:L61"/>
    <mergeCell ref="N61:O61"/>
    <mergeCell ref="P61:U61"/>
    <mergeCell ref="D62:F62"/>
    <mergeCell ref="G62:H62"/>
    <mergeCell ref="J62:L62"/>
    <mergeCell ref="N62:O62"/>
    <mergeCell ref="P62:U62"/>
    <mergeCell ref="D63:F63"/>
    <mergeCell ref="G63:H63"/>
    <mergeCell ref="J63:L63"/>
    <mergeCell ref="N63:O63"/>
    <mergeCell ref="P63:U63"/>
    <mergeCell ref="D64:F64"/>
    <mergeCell ref="G64:H64"/>
    <mergeCell ref="J64:L64"/>
    <mergeCell ref="N64:O64"/>
    <mergeCell ref="P64:U64"/>
    <mergeCell ref="D65:F65"/>
    <mergeCell ref="G65:H65"/>
    <mergeCell ref="J65:L65"/>
    <mergeCell ref="N65:O65"/>
    <mergeCell ref="P65:U65"/>
    <mergeCell ref="D66:F66"/>
    <mergeCell ref="G66:H66"/>
    <mergeCell ref="J66:L66"/>
    <mergeCell ref="N66:O66"/>
    <mergeCell ref="P66:U66"/>
    <mergeCell ref="D67:F67"/>
    <mergeCell ref="G67:H67"/>
    <mergeCell ref="J67:L67"/>
    <mergeCell ref="N67:O67"/>
    <mergeCell ref="P67:U67"/>
    <mergeCell ref="D70:F70"/>
    <mergeCell ref="G70:H70"/>
    <mergeCell ref="J70:L70"/>
    <mergeCell ref="N70:O70"/>
    <mergeCell ref="P70:Q70"/>
    <mergeCell ref="R70:T70"/>
    <mergeCell ref="D68:F68"/>
    <mergeCell ref="G68:H68"/>
    <mergeCell ref="J68:L68"/>
    <mergeCell ref="N68:O68"/>
    <mergeCell ref="P68:U68"/>
    <mergeCell ref="D69:F69"/>
    <mergeCell ref="G69:H69"/>
    <mergeCell ref="J69:L69"/>
    <mergeCell ref="N69:O69"/>
    <mergeCell ref="P69:U69"/>
    <mergeCell ref="P75:U75"/>
    <mergeCell ref="D76:F76"/>
    <mergeCell ref="G76:H76"/>
    <mergeCell ref="J76:L76"/>
    <mergeCell ref="N76:O76"/>
    <mergeCell ref="P76:U76"/>
    <mergeCell ref="N71:T71"/>
    <mergeCell ref="A72:U72"/>
    <mergeCell ref="C73:D73"/>
    <mergeCell ref="F73:G73"/>
    <mergeCell ref="M73:R73"/>
    <mergeCell ref="B75:C75"/>
    <mergeCell ref="D75:F75"/>
    <mergeCell ref="G75:H75"/>
    <mergeCell ref="J75:L75"/>
    <mergeCell ref="N75:O75"/>
    <mergeCell ref="D77:F77"/>
    <mergeCell ref="G77:H77"/>
    <mergeCell ref="J77:L77"/>
    <mergeCell ref="N77:O77"/>
    <mergeCell ref="P77:U77"/>
    <mergeCell ref="D78:F78"/>
    <mergeCell ref="G78:H78"/>
    <mergeCell ref="J78:L78"/>
    <mergeCell ref="N78:O78"/>
    <mergeCell ref="P78:U78"/>
    <mergeCell ref="D79:F79"/>
    <mergeCell ref="G79:H79"/>
    <mergeCell ref="J79:L79"/>
    <mergeCell ref="N79:O79"/>
    <mergeCell ref="P79:U79"/>
    <mergeCell ref="D80:F80"/>
    <mergeCell ref="G80:H80"/>
    <mergeCell ref="J80:L80"/>
    <mergeCell ref="N80:O80"/>
    <mergeCell ref="P80:U80"/>
    <mergeCell ref="D81:F81"/>
    <mergeCell ref="G81:H81"/>
    <mergeCell ref="J81:L81"/>
    <mergeCell ref="N81:O81"/>
    <mergeCell ref="P81:U81"/>
    <mergeCell ref="D82:F82"/>
    <mergeCell ref="G82:H82"/>
    <mergeCell ref="J82:L82"/>
    <mergeCell ref="N82:O82"/>
    <mergeCell ref="P82:U82"/>
    <mergeCell ref="D83:F83"/>
    <mergeCell ref="G83:H83"/>
    <mergeCell ref="J83:L83"/>
    <mergeCell ref="N83:O83"/>
    <mergeCell ref="P83:U83"/>
    <mergeCell ref="D84:F84"/>
    <mergeCell ref="G84:H84"/>
    <mergeCell ref="J84:L84"/>
    <mergeCell ref="N84:O84"/>
    <mergeCell ref="P84:U84"/>
    <mergeCell ref="D85:F85"/>
    <mergeCell ref="G85:H85"/>
    <mergeCell ref="J85:L85"/>
    <mergeCell ref="N85:O85"/>
    <mergeCell ref="P85:U85"/>
    <mergeCell ref="D86:F86"/>
    <mergeCell ref="G86:H86"/>
    <mergeCell ref="J86:L86"/>
    <mergeCell ref="N86:O86"/>
    <mergeCell ref="P86:U86"/>
    <mergeCell ref="D87:F87"/>
    <mergeCell ref="G87:H87"/>
    <mergeCell ref="J87:L87"/>
    <mergeCell ref="N87:O87"/>
    <mergeCell ref="P87:U87"/>
    <mergeCell ref="D88:F88"/>
    <mergeCell ref="G88:H88"/>
    <mergeCell ref="J88:L88"/>
    <mergeCell ref="N88:O88"/>
    <mergeCell ref="P88:U88"/>
    <mergeCell ref="D89:F89"/>
    <mergeCell ref="G89:H89"/>
    <mergeCell ref="J89:L89"/>
    <mergeCell ref="N89:O89"/>
    <mergeCell ref="P89:U89"/>
    <mergeCell ref="D90:F90"/>
    <mergeCell ref="G90:H90"/>
    <mergeCell ref="J90:L90"/>
    <mergeCell ref="N90:O90"/>
    <mergeCell ref="P90:U90"/>
    <mergeCell ref="D91:F91"/>
    <mergeCell ref="G91:H91"/>
    <mergeCell ref="J91:L91"/>
    <mergeCell ref="N91:O91"/>
    <mergeCell ref="P91:U91"/>
    <mergeCell ref="D92:F92"/>
    <mergeCell ref="G92:H92"/>
    <mergeCell ref="J92:L92"/>
    <mergeCell ref="N92:O92"/>
    <mergeCell ref="P92:U92"/>
    <mergeCell ref="D93:F93"/>
    <mergeCell ref="G93:H93"/>
    <mergeCell ref="J93:L93"/>
    <mergeCell ref="N93:O93"/>
    <mergeCell ref="P93:U93"/>
    <mergeCell ref="D94:F94"/>
    <mergeCell ref="G94:H94"/>
    <mergeCell ref="J94:L94"/>
    <mergeCell ref="N94:O94"/>
    <mergeCell ref="P94:U94"/>
    <mergeCell ref="D95:F95"/>
    <mergeCell ref="G95:H95"/>
    <mergeCell ref="J95:L95"/>
    <mergeCell ref="N95:O95"/>
    <mergeCell ref="P95:U95"/>
    <mergeCell ref="D96:F96"/>
    <mergeCell ref="G96:H96"/>
    <mergeCell ref="J96:L96"/>
    <mergeCell ref="N96:O96"/>
    <mergeCell ref="P96:U96"/>
    <mergeCell ref="D97:F97"/>
    <mergeCell ref="G97:H97"/>
    <mergeCell ref="J97:L97"/>
    <mergeCell ref="N97:O97"/>
    <mergeCell ref="P97:U97"/>
    <mergeCell ref="D98:F98"/>
    <mergeCell ref="G98:H98"/>
    <mergeCell ref="J98:L98"/>
    <mergeCell ref="N98:O98"/>
    <mergeCell ref="P98:U98"/>
    <mergeCell ref="D99:F99"/>
    <mergeCell ref="G99:H99"/>
    <mergeCell ref="J99:L99"/>
    <mergeCell ref="N99:O99"/>
    <mergeCell ref="P99:U99"/>
    <mergeCell ref="D100:F100"/>
    <mergeCell ref="G100:H100"/>
    <mergeCell ref="J100:L100"/>
    <mergeCell ref="N100:O100"/>
    <mergeCell ref="P100:U100"/>
    <mergeCell ref="D101:F101"/>
    <mergeCell ref="G101:H101"/>
    <mergeCell ref="J101:L101"/>
    <mergeCell ref="N101:O101"/>
    <mergeCell ref="P101:U101"/>
    <mergeCell ref="D102:F102"/>
    <mergeCell ref="G102:H102"/>
    <mergeCell ref="J102:L102"/>
    <mergeCell ref="N102:O102"/>
    <mergeCell ref="P102:U102"/>
    <mergeCell ref="D105:F105"/>
    <mergeCell ref="G105:H105"/>
    <mergeCell ref="J105:L105"/>
    <mergeCell ref="N105:O105"/>
    <mergeCell ref="P105:Q105"/>
    <mergeCell ref="R105:T105"/>
    <mergeCell ref="D103:F103"/>
    <mergeCell ref="G103:H103"/>
    <mergeCell ref="J103:L103"/>
    <mergeCell ref="N103:O103"/>
    <mergeCell ref="P103:U103"/>
    <mergeCell ref="D104:F104"/>
    <mergeCell ref="G104:H104"/>
    <mergeCell ref="J104:L104"/>
    <mergeCell ref="N104:O104"/>
    <mergeCell ref="P104:U104"/>
    <mergeCell ref="P110:U110"/>
    <mergeCell ref="D111:F111"/>
    <mergeCell ref="G111:H111"/>
    <mergeCell ref="J111:L111"/>
    <mergeCell ref="N111:O111"/>
    <mergeCell ref="P111:U111"/>
    <mergeCell ref="N106:T106"/>
    <mergeCell ref="A107:U107"/>
    <mergeCell ref="C108:D108"/>
    <mergeCell ref="F108:G108"/>
    <mergeCell ref="M108:R108"/>
    <mergeCell ref="B110:C110"/>
    <mergeCell ref="D110:F110"/>
    <mergeCell ref="G110:H110"/>
    <mergeCell ref="J110:L110"/>
    <mergeCell ref="N110:O110"/>
    <mergeCell ref="D112:F112"/>
    <mergeCell ref="G112:H112"/>
    <mergeCell ref="J112:L112"/>
    <mergeCell ref="N112:O112"/>
    <mergeCell ref="P112:U112"/>
    <mergeCell ref="D113:F113"/>
    <mergeCell ref="G113:H113"/>
    <mergeCell ref="J113:L113"/>
    <mergeCell ref="N113:O113"/>
    <mergeCell ref="P113:U113"/>
    <mergeCell ref="D114:F114"/>
    <mergeCell ref="G114:H114"/>
    <mergeCell ref="J114:L114"/>
    <mergeCell ref="N114:O114"/>
    <mergeCell ref="P114:U114"/>
    <mergeCell ref="D115:F115"/>
    <mergeCell ref="G115:H115"/>
    <mergeCell ref="J115:L115"/>
    <mergeCell ref="N115:O115"/>
    <mergeCell ref="P115:U115"/>
    <mergeCell ref="D116:F116"/>
    <mergeCell ref="G116:H116"/>
    <mergeCell ref="J116:L116"/>
    <mergeCell ref="N116:O116"/>
    <mergeCell ref="P116:U116"/>
    <mergeCell ref="D117:F117"/>
    <mergeCell ref="G117:H117"/>
    <mergeCell ref="J117:L117"/>
    <mergeCell ref="N117:O117"/>
    <mergeCell ref="P117:U117"/>
    <mergeCell ref="D118:F118"/>
    <mergeCell ref="G118:H118"/>
    <mergeCell ref="J118:L118"/>
    <mergeCell ref="N118:O118"/>
    <mergeCell ref="P118:U118"/>
    <mergeCell ref="D119:F119"/>
    <mergeCell ref="G119:H119"/>
    <mergeCell ref="J119:L119"/>
    <mergeCell ref="N119:O119"/>
    <mergeCell ref="P119:U119"/>
    <mergeCell ref="D120:F120"/>
    <mergeCell ref="G120:H120"/>
    <mergeCell ref="J120:L120"/>
    <mergeCell ref="N120:O120"/>
    <mergeCell ref="P120:U120"/>
    <mergeCell ref="D121:F121"/>
    <mergeCell ref="G121:H121"/>
    <mergeCell ref="J121:L121"/>
    <mergeCell ref="N121:O121"/>
    <mergeCell ref="P121:U121"/>
    <mergeCell ref="D122:F122"/>
    <mergeCell ref="G122:H122"/>
    <mergeCell ref="J122:L122"/>
    <mergeCell ref="N122:O122"/>
    <mergeCell ref="P122:U122"/>
    <mergeCell ref="D123:F123"/>
    <mergeCell ref="G123:H123"/>
    <mergeCell ref="J123:L123"/>
    <mergeCell ref="N123:O123"/>
    <mergeCell ref="P123:U123"/>
    <mergeCell ref="D124:F124"/>
    <mergeCell ref="G124:H124"/>
    <mergeCell ref="J124:L124"/>
    <mergeCell ref="N124:O124"/>
    <mergeCell ref="P124:U124"/>
    <mergeCell ref="D125:F125"/>
    <mergeCell ref="G125:H125"/>
    <mergeCell ref="J125:L125"/>
    <mergeCell ref="N125:O125"/>
    <mergeCell ref="P125:U125"/>
    <mergeCell ref="D126:F126"/>
    <mergeCell ref="G126:H126"/>
    <mergeCell ref="J126:L126"/>
    <mergeCell ref="N126:O126"/>
    <mergeCell ref="P126:U126"/>
    <mergeCell ref="D127:F127"/>
    <mergeCell ref="G127:H127"/>
    <mergeCell ref="J127:L127"/>
    <mergeCell ref="N127:O127"/>
    <mergeCell ref="P127:U127"/>
    <mergeCell ref="D128:F128"/>
    <mergeCell ref="G128:H128"/>
    <mergeCell ref="J128:L128"/>
    <mergeCell ref="N128:O128"/>
    <mergeCell ref="P128:U128"/>
    <mergeCell ref="D129:F129"/>
    <mergeCell ref="G129:H129"/>
    <mergeCell ref="J129:L129"/>
    <mergeCell ref="N129:O129"/>
    <mergeCell ref="P129:U129"/>
    <mergeCell ref="D130:F130"/>
    <mergeCell ref="G130:H130"/>
    <mergeCell ref="J130:L130"/>
    <mergeCell ref="N130:O130"/>
    <mergeCell ref="P130:U130"/>
    <mergeCell ref="D131:F131"/>
    <mergeCell ref="G131:H131"/>
    <mergeCell ref="J131:L131"/>
    <mergeCell ref="N131:O131"/>
    <mergeCell ref="P131:U131"/>
    <mergeCell ref="D132:F132"/>
    <mergeCell ref="G132:H132"/>
    <mergeCell ref="J132:L132"/>
    <mergeCell ref="N132:O132"/>
    <mergeCell ref="P132:U132"/>
    <mergeCell ref="D133:F133"/>
    <mergeCell ref="G133:H133"/>
    <mergeCell ref="J133:L133"/>
    <mergeCell ref="N133:O133"/>
    <mergeCell ref="P133:U133"/>
    <mergeCell ref="D134:F134"/>
    <mergeCell ref="G134:H134"/>
    <mergeCell ref="J134:L134"/>
    <mergeCell ref="N134:O134"/>
    <mergeCell ref="P134:U134"/>
    <mergeCell ref="D135:F135"/>
    <mergeCell ref="G135:H135"/>
    <mergeCell ref="J135:L135"/>
    <mergeCell ref="N135:O135"/>
    <mergeCell ref="P135:U135"/>
    <mergeCell ref="D136:F136"/>
    <mergeCell ref="G136:H136"/>
    <mergeCell ref="J136:L136"/>
    <mergeCell ref="N136:O136"/>
    <mergeCell ref="P136:U136"/>
    <mergeCell ref="D137:F137"/>
    <mergeCell ref="G137:H137"/>
    <mergeCell ref="J137:L137"/>
    <mergeCell ref="N137:O137"/>
    <mergeCell ref="P137:U137"/>
    <mergeCell ref="D140:F140"/>
    <mergeCell ref="G140:H140"/>
    <mergeCell ref="J140:L140"/>
    <mergeCell ref="N140:O140"/>
    <mergeCell ref="P140:Q140"/>
    <mergeCell ref="R140:T140"/>
    <mergeCell ref="D138:F138"/>
    <mergeCell ref="G138:H138"/>
    <mergeCell ref="J138:L138"/>
    <mergeCell ref="N138:O138"/>
    <mergeCell ref="P138:U138"/>
    <mergeCell ref="D139:F139"/>
    <mergeCell ref="G139:H139"/>
    <mergeCell ref="J139:L139"/>
    <mergeCell ref="N139:O139"/>
    <mergeCell ref="P139:U139"/>
    <mergeCell ref="P145:U145"/>
    <mergeCell ref="D146:F146"/>
    <mergeCell ref="G146:H146"/>
    <mergeCell ref="J146:L146"/>
    <mergeCell ref="N146:O146"/>
    <mergeCell ref="P146:U146"/>
    <mergeCell ref="N141:T141"/>
    <mergeCell ref="A142:U142"/>
    <mergeCell ref="C143:D143"/>
    <mergeCell ref="F143:G143"/>
    <mergeCell ref="M143:R143"/>
    <mergeCell ref="B145:C145"/>
    <mergeCell ref="D145:F145"/>
    <mergeCell ref="G145:H145"/>
    <mergeCell ref="J145:L145"/>
    <mergeCell ref="N145:O145"/>
    <mergeCell ref="D147:F147"/>
    <mergeCell ref="G147:H147"/>
    <mergeCell ref="J147:L147"/>
    <mergeCell ref="N147:O147"/>
    <mergeCell ref="P147:U147"/>
    <mergeCell ref="D148:F148"/>
    <mergeCell ref="G148:H148"/>
    <mergeCell ref="J148:L148"/>
    <mergeCell ref="N148:O148"/>
    <mergeCell ref="P148:U148"/>
    <mergeCell ref="D149:F149"/>
    <mergeCell ref="G149:H149"/>
    <mergeCell ref="J149:L149"/>
    <mergeCell ref="N149:O149"/>
    <mergeCell ref="P149:U149"/>
    <mergeCell ref="D150:F150"/>
    <mergeCell ref="G150:H150"/>
    <mergeCell ref="J150:L150"/>
    <mergeCell ref="N150:O150"/>
    <mergeCell ref="P150:U150"/>
    <mergeCell ref="D151:F151"/>
    <mergeCell ref="G151:H151"/>
    <mergeCell ref="J151:L151"/>
    <mergeCell ref="N151:O151"/>
    <mergeCell ref="P151:U151"/>
    <mergeCell ref="D152:F152"/>
    <mergeCell ref="G152:H152"/>
    <mergeCell ref="J152:L152"/>
    <mergeCell ref="N152:O152"/>
    <mergeCell ref="P152:U152"/>
    <mergeCell ref="D153:F153"/>
    <mergeCell ref="G153:H153"/>
    <mergeCell ref="J153:L153"/>
    <mergeCell ref="N153:O153"/>
    <mergeCell ref="P153:U153"/>
    <mergeCell ref="D154:F154"/>
    <mergeCell ref="G154:H154"/>
    <mergeCell ref="J154:L154"/>
    <mergeCell ref="N154:O154"/>
    <mergeCell ref="P154:U154"/>
    <mergeCell ref="D155:F155"/>
    <mergeCell ref="G155:H155"/>
    <mergeCell ref="J155:L155"/>
    <mergeCell ref="N155:O155"/>
    <mergeCell ref="P155:U155"/>
    <mergeCell ref="D156:F156"/>
    <mergeCell ref="G156:H156"/>
    <mergeCell ref="J156:L156"/>
    <mergeCell ref="N156:O156"/>
    <mergeCell ref="P156:U156"/>
    <mergeCell ref="D157:F157"/>
    <mergeCell ref="G157:H157"/>
    <mergeCell ref="J157:L157"/>
    <mergeCell ref="N157:O157"/>
    <mergeCell ref="P157:U157"/>
    <mergeCell ref="D158:F158"/>
    <mergeCell ref="G158:H158"/>
    <mergeCell ref="J158:L158"/>
    <mergeCell ref="N158:O158"/>
    <mergeCell ref="P158:U158"/>
    <mergeCell ref="D159:F159"/>
    <mergeCell ref="G159:H159"/>
    <mergeCell ref="J159:L159"/>
    <mergeCell ref="N159:O159"/>
    <mergeCell ref="P159:U159"/>
    <mergeCell ref="D160:F160"/>
    <mergeCell ref="G160:H160"/>
    <mergeCell ref="J160:L160"/>
    <mergeCell ref="N160:O160"/>
    <mergeCell ref="P160:U160"/>
    <mergeCell ref="D161:F161"/>
    <mergeCell ref="G161:H161"/>
    <mergeCell ref="J161:L161"/>
    <mergeCell ref="N161:O161"/>
    <mergeCell ref="P161:U161"/>
    <mergeCell ref="D162:F162"/>
    <mergeCell ref="G162:H162"/>
    <mergeCell ref="J162:L162"/>
    <mergeCell ref="N162:O162"/>
    <mergeCell ref="P162:U162"/>
    <mergeCell ref="D163:F163"/>
    <mergeCell ref="G163:H163"/>
    <mergeCell ref="J163:L163"/>
    <mergeCell ref="N163:O163"/>
    <mergeCell ref="P163:U163"/>
    <mergeCell ref="D164:F164"/>
    <mergeCell ref="G164:H164"/>
    <mergeCell ref="J164:L164"/>
    <mergeCell ref="N164:O164"/>
    <mergeCell ref="P164:U164"/>
    <mergeCell ref="D165:F165"/>
    <mergeCell ref="G165:H165"/>
    <mergeCell ref="J165:L165"/>
    <mergeCell ref="N165:O165"/>
    <mergeCell ref="P165:U165"/>
    <mergeCell ref="D166:F166"/>
    <mergeCell ref="G166:H166"/>
    <mergeCell ref="J166:L166"/>
    <mergeCell ref="N166:O166"/>
    <mergeCell ref="P166:U166"/>
    <mergeCell ref="D167:F167"/>
    <mergeCell ref="G167:H167"/>
    <mergeCell ref="J167:L167"/>
    <mergeCell ref="N167:O167"/>
    <mergeCell ref="P167:U167"/>
    <mergeCell ref="D168:F168"/>
    <mergeCell ref="G168:H168"/>
    <mergeCell ref="J168:L168"/>
    <mergeCell ref="N168:O168"/>
    <mergeCell ref="P168:U168"/>
    <mergeCell ref="D169:F169"/>
    <mergeCell ref="G169:H169"/>
    <mergeCell ref="J169:L169"/>
    <mergeCell ref="N169:O169"/>
    <mergeCell ref="P169:U169"/>
    <mergeCell ref="D170:F170"/>
    <mergeCell ref="G170:H170"/>
    <mergeCell ref="J170:L170"/>
    <mergeCell ref="N170:O170"/>
    <mergeCell ref="P170:U170"/>
    <mergeCell ref="D171:F171"/>
    <mergeCell ref="G171:H171"/>
    <mergeCell ref="J171:L171"/>
    <mergeCell ref="N171:O171"/>
    <mergeCell ref="P171:U171"/>
    <mergeCell ref="D172:F172"/>
    <mergeCell ref="G172:H172"/>
    <mergeCell ref="J172:L172"/>
    <mergeCell ref="N172:O172"/>
    <mergeCell ref="P172:U172"/>
    <mergeCell ref="D175:F175"/>
    <mergeCell ref="G175:H175"/>
    <mergeCell ref="J175:L175"/>
    <mergeCell ref="N175:O175"/>
    <mergeCell ref="P175:Q175"/>
    <mergeCell ref="R175:T175"/>
    <mergeCell ref="D173:F173"/>
    <mergeCell ref="G173:H173"/>
    <mergeCell ref="J173:L173"/>
    <mergeCell ref="N173:O173"/>
    <mergeCell ref="P173:U173"/>
    <mergeCell ref="D174:F174"/>
    <mergeCell ref="G174:H174"/>
    <mergeCell ref="J174:L174"/>
    <mergeCell ref="N174:O174"/>
    <mergeCell ref="P174:U174"/>
  </mergeCells>
  <phoneticPr fontId="4"/>
  <dataValidations count="4">
    <dataValidation imeMode="on" allowBlank="1" showInputMessage="1" showErrorMessage="1" sqref="D111:I139 M3:R3 D146:I174 D41:I69 D76:I104 E27:F34 H26:H34 G6:G34 I6:I34 H6:H24 D6:F21 D24:D34" xr:uid="{FE432950-3060-429A-AE7F-B1AEF8672FAC}"/>
    <dataValidation allowBlank="1" showInputMessage="1" showErrorMessage="1" prompt="契約金額を入力" sqref="M6" xr:uid="{0AC00C40-A404-4136-8BB9-83BC3B8E01A9}"/>
    <dataValidation imeMode="on" allowBlank="1" showInputMessage="1" showErrorMessage="1" prompt="個人の所有車輛を使用の場合に適用項目" sqref="D22:F23" xr:uid="{5269E2BA-DF4D-4104-9C42-3A0D284A4C01}"/>
    <dataValidation allowBlank="1" showInputMessage="1" showErrorMessage="1" prompt="時間入力_x000a_例［8：00]" sqref="J8:L8" xr:uid="{AF3D294D-5324-49A5-A8A8-E0EC2C923150}"/>
  </dataValidations>
  <printOptions horizontalCentered="1"/>
  <pageMargins left="0" right="0" top="0.39370078740157483" bottom="0" header="0" footer="0"/>
  <pageSetup paperSize="9" scale="98" orientation="portrait" blackAndWhite="1" verticalDpi="300" r:id="rId1"/>
  <headerFooter alignWithMargins="0">
    <oddHeader xml:space="preserve">&amp;C
</oddHeader>
  </headerFooter>
  <rowBreaks count="4" manualBreakCount="4">
    <brk id="35" max="20" man="1"/>
    <brk id="70" max="20" man="1"/>
    <brk id="105" max="20" man="1"/>
    <brk id="140" max="20" man="1"/>
  </rowBreaks>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7" tint="0.79998168889431442"/>
  </sheetPr>
  <dimension ref="A1:BE79"/>
  <sheetViews>
    <sheetView view="pageBreakPreview" zoomScaleNormal="100" zoomScaleSheetLayoutView="100" workbookViewId="0">
      <selection activeCell="G16" sqref="G16:G17"/>
    </sheetView>
  </sheetViews>
  <sheetFormatPr defaultRowHeight="13.5"/>
  <cols>
    <col min="1" max="1" width="2.5" customWidth="1"/>
    <col min="2" max="2" width="1.5" customWidth="1"/>
    <col min="3" max="3" width="4.5" customWidth="1"/>
    <col min="4" max="4" width="4.375" hidden="1" customWidth="1"/>
    <col min="5" max="5" width="4.25" hidden="1" customWidth="1"/>
    <col min="6" max="7" width="4.5" customWidth="1"/>
    <col min="8" max="8" width="29" customWidth="1"/>
    <col min="9" max="9" width="7.375" hidden="1" customWidth="1"/>
    <col min="10" max="10" width="7.5" hidden="1" customWidth="1"/>
    <col min="11" max="11" width="6.875" hidden="1" customWidth="1"/>
    <col min="12" max="12" width="6.25" hidden="1" customWidth="1"/>
    <col min="13" max="13" width="13.75" customWidth="1"/>
    <col min="14" max="14" width="8.75" style="6" customWidth="1"/>
    <col min="15" max="15" width="5" style="1" customWidth="1"/>
    <col min="16" max="17" width="8.75" style="6" customWidth="1"/>
    <col min="18" max="18" width="12.125" style="3" customWidth="1"/>
    <col min="19" max="19" width="5.125" style="2" customWidth="1"/>
    <col min="20" max="20" width="7.5" style="2" hidden="1" customWidth="1"/>
    <col min="21" max="21" width="12.125" style="4" customWidth="1"/>
    <col min="22" max="22" width="5.125" style="2" customWidth="1"/>
    <col min="23" max="23" width="5.25" style="2" hidden="1" customWidth="1"/>
    <col min="24" max="24" width="12.125" customWidth="1"/>
    <col min="25" max="25" width="5.125" customWidth="1"/>
    <col min="26" max="26" width="5.125" hidden="1" customWidth="1"/>
    <col min="27" max="27" width="11.25" hidden="1" customWidth="1"/>
    <col min="28" max="28" width="21.25" customWidth="1"/>
    <col min="29" max="30" width="12.5" customWidth="1"/>
    <col min="31" max="31" width="4.5" customWidth="1"/>
    <col min="32" max="32" width="12.5" customWidth="1"/>
    <col min="33" max="33" width="11.25" customWidth="1"/>
    <col min="34" max="34" width="12.5" customWidth="1"/>
    <col min="35" max="35" width="6.625" customWidth="1"/>
    <col min="36" max="36" width="11.25" customWidth="1"/>
    <col min="37" max="37" width="5.125" customWidth="1"/>
    <col min="38" max="38" width="2.125" hidden="1" customWidth="1"/>
    <col min="39" max="39" width="18.875" hidden="1" customWidth="1"/>
    <col min="40" max="40" width="4.625" hidden="1" customWidth="1"/>
    <col min="41" max="41" width="6" hidden="1" customWidth="1"/>
    <col min="42" max="44" width="9.75" hidden="1" customWidth="1"/>
    <col min="45" max="45" width="11.5" hidden="1" customWidth="1"/>
    <col min="46" max="46" width="11.375" hidden="1" customWidth="1"/>
    <col min="47" max="47" width="12.75" hidden="1" customWidth="1"/>
    <col min="48" max="49" width="11.375" hidden="1" customWidth="1"/>
    <col min="50" max="50" width="0.875" hidden="1" customWidth="1"/>
    <col min="51" max="53" width="9.875" hidden="1" customWidth="1"/>
    <col min="54" max="54" width="9.375" hidden="1" customWidth="1"/>
    <col min="55" max="58" width="17.125" customWidth="1"/>
  </cols>
  <sheetData>
    <row r="1" spans="1:54" ht="6.75" customHeight="1">
      <c r="A1" s="12"/>
      <c r="B1" s="12"/>
      <c r="C1" s="12"/>
      <c r="D1" s="12"/>
      <c r="E1" s="12"/>
      <c r="F1" s="12"/>
      <c r="G1" s="12"/>
      <c r="H1" s="12"/>
      <c r="I1" s="12"/>
      <c r="J1" s="12"/>
      <c r="K1" s="12"/>
      <c r="L1" s="12"/>
      <c r="M1" s="12"/>
      <c r="N1" s="464"/>
      <c r="O1" s="465"/>
      <c r="P1" s="464"/>
      <c r="Q1" s="464"/>
      <c r="R1" s="466"/>
      <c r="S1" s="15"/>
      <c r="T1" s="15"/>
      <c r="U1" s="467"/>
      <c r="V1" s="15"/>
      <c r="W1" s="15"/>
      <c r="X1" s="12"/>
      <c r="Y1" s="12"/>
      <c r="Z1" s="12"/>
      <c r="AA1" s="12"/>
      <c r="AB1" s="12"/>
      <c r="AC1" s="12"/>
      <c r="AD1" s="12"/>
      <c r="AE1" s="12"/>
      <c r="AF1" s="12"/>
      <c r="AG1" s="12"/>
      <c r="AH1" s="12"/>
      <c r="AI1" s="12"/>
      <c r="AJ1" s="12"/>
      <c r="AK1" s="12"/>
      <c r="AL1" s="12"/>
      <c r="AM1" s="12"/>
      <c r="AN1" s="12"/>
      <c r="AO1" s="12"/>
      <c r="AP1" s="12"/>
      <c r="AQ1" s="12"/>
      <c r="AR1" s="12"/>
      <c r="AS1" s="12"/>
      <c r="AT1" s="12"/>
      <c r="AU1" s="12"/>
      <c r="AV1" s="12"/>
      <c r="AW1" s="12"/>
      <c r="AX1" s="12"/>
      <c r="AY1" s="12"/>
      <c r="AZ1" s="12"/>
      <c r="BA1" s="12"/>
    </row>
    <row r="2" spans="1:54" ht="23.25" hidden="1" customHeight="1">
      <c r="A2" s="468"/>
      <c r="B2" s="12"/>
      <c r="C2" s="12"/>
      <c r="D2" s="12"/>
      <c r="E2" s="12"/>
      <c r="F2" s="469"/>
      <c r="G2" s="469"/>
      <c r="H2" s="470"/>
      <c r="I2" s="470"/>
      <c r="J2" s="470"/>
      <c r="K2" s="470"/>
      <c r="L2" s="470"/>
      <c r="M2" s="470"/>
      <c r="N2" s="470"/>
      <c r="O2" s="470"/>
      <c r="P2" s="15"/>
      <c r="Q2" s="15"/>
      <c r="R2" s="15"/>
      <c r="S2" s="15"/>
      <c r="T2" s="15"/>
      <c r="U2" s="15"/>
      <c r="V2" s="15"/>
      <c r="W2" s="15"/>
      <c r="X2" s="471"/>
      <c r="Y2" s="12"/>
      <c r="Z2" s="12"/>
      <c r="AA2" s="12"/>
      <c r="AB2" s="12"/>
      <c r="AC2" s="12"/>
      <c r="AD2" s="12"/>
      <c r="AE2" s="12"/>
      <c r="AF2" s="12"/>
      <c r="AG2" s="12"/>
      <c r="AH2" s="12"/>
      <c r="AI2" s="12"/>
      <c r="AJ2" s="12"/>
      <c r="AK2" s="12"/>
      <c r="AL2" s="12"/>
      <c r="AM2" s="12"/>
      <c r="AN2" s="12"/>
      <c r="AO2" s="12"/>
      <c r="AP2" s="12"/>
      <c r="AQ2" s="12"/>
      <c r="AR2" s="12"/>
      <c r="AS2" s="12"/>
      <c r="AT2" s="12"/>
      <c r="AU2" s="12"/>
      <c r="AV2" s="12"/>
      <c r="AW2" s="12"/>
      <c r="AX2" s="12"/>
      <c r="AY2" s="12"/>
      <c r="AZ2" s="12"/>
      <c r="BA2" s="12"/>
    </row>
    <row r="3" spans="1:54" ht="15" hidden="1" customHeight="1">
      <c r="A3" s="468"/>
      <c r="B3" s="12"/>
      <c r="C3" s="12"/>
      <c r="D3" s="12"/>
      <c r="E3" s="12"/>
      <c r="F3" s="471"/>
      <c r="G3" s="471"/>
      <c r="H3" s="471"/>
      <c r="I3" s="471"/>
      <c r="J3" s="471"/>
      <c r="K3" s="471"/>
      <c r="L3" s="471"/>
      <c r="M3" s="471"/>
      <c r="N3" s="472"/>
      <c r="O3" s="773" t="s">
        <v>39</v>
      </c>
      <c r="P3" s="774"/>
      <c r="Q3" s="775"/>
      <c r="R3" s="792" t="s">
        <v>37</v>
      </c>
      <c r="S3" s="793"/>
      <c r="T3" s="473"/>
      <c r="U3" s="788" t="s">
        <v>40</v>
      </c>
      <c r="V3" s="789"/>
      <c r="W3" s="473"/>
      <c r="X3" s="788" t="s">
        <v>49</v>
      </c>
      <c r="Y3" s="789"/>
      <c r="Z3" s="16"/>
      <c r="AA3" s="16"/>
      <c r="AB3" s="16"/>
      <c r="AC3" s="16"/>
      <c r="AD3" s="16"/>
      <c r="AE3" s="16"/>
      <c r="AF3" s="16"/>
      <c r="AG3" s="16"/>
      <c r="AH3" s="16"/>
      <c r="AI3" s="16"/>
      <c r="AJ3" s="16"/>
      <c r="AK3" s="16"/>
      <c r="AL3" s="16"/>
      <c r="AM3" s="15"/>
      <c r="AN3" s="12"/>
      <c r="AO3" s="12"/>
      <c r="AP3" s="12"/>
      <c r="AQ3" s="12"/>
      <c r="AR3" s="12"/>
      <c r="AS3" s="12"/>
      <c r="AT3" s="12"/>
      <c r="AU3" s="12"/>
      <c r="AV3" s="12"/>
      <c r="AW3" s="12"/>
      <c r="AX3" s="12"/>
      <c r="AY3" s="12"/>
      <c r="AZ3" s="12"/>
      <c r="BA3" s="12"/>
    </row>
    <row r="4" spans="1:54" ht="23.25" hidden="1" customHeight="1">
      <c r="A4" s="468"/>
      <c r="B4" s="12"/>
      <c r="C4" s="474"/>
      <c r="D4" s="474"/>
      <c r="E4" s="474"/>
      <c r="F4" s="474"/>
      <c r="G4" s="474"/>
      <c r="H4" s="11"/>
      <c r="I4" s="11"/>
      <c r="J4" s="11"/>
      <c r="K4" s="471"/>
      <c r="L4" s="471"/>
      <c r="M4" s="471"/>
      <c r="N4" s="475"/>
      <c r="O4" s="776">
        <v>750000</v>
      </c>
      <c r="P4" s="777"/>
      <c r="Q4" s="778"/>
      <c r="R4" s="799">
        <f>ROUNDDOWN(O4/21,-1)</f>
        <v>35710</v>
      </c>
      <c r="S4" s="800"/>
      <c r="T4" s="471"/>
      <c r="U4" s="476">
        <f>AH13</f>
        <v>12</v>
      </c>
      <c r="V4" s="477" t="s">
        <v>36</v>
      </c>
      <c r="W4" s="471"/>
      <c r="X4" s="478"/>
      <c r="Y4" s="479" t="s">
        <v>48</v>
      </c>
      <c r="Z4" s="480"/>
      <c r="AA4" s="480"/>
      <c r="AB4" s="480"/>
      <c r="AC4" s="480"/>
      <c r="AD4" s="480"/>
      <c r="AE4" s="480"/>
      <c r="AF4" s="480"/>
      <c r="AG4" s="480"/>
      <c r="AH4" s="480"/>
      <c r="AI4" s="480"/>
      <c r="AJ4" s="480"/>
      <c r="AK4" s="481"/>
      <c r="AL4" s="26"/>
      <c r="AM4" s="27" t="s">
        <v>33</v>
      </c>
      <c r="AN4" s="28" t="s">
        <v>28</v>
      </c>
      <c r="AO4" s="28" t="s">
        <v>27</v>
      </c>
      <c r="AP4" s="28" t="s">
        <v>43</v>
      </c>
      <c r="AQ4" s="28" t="s">
        <v>196</v>
      </c>
      <c r="AR4" s="28" t="s">
        <v>44</v>
      </c>
      <c r="AS4" s="28" t="s">
        <v>42</v>
      </c>
      <c r="AT4" s="28" t="s">
        <v>32</v>
      </c>
      <c r="AU4" s="29" t="s">
        <v>50</v>
      </c>
      <c r="AV4" s="29" t="s">
        <v>51</v>
      </c>
      <c r="AW4" s="29" t="s">
        <v>47</v>
      </c>
      <c r="AX4" s="30"/>
      <c r="AY4" s="840" t="s">
        <v>35</v>
      </c>
      <c r="AZ4" s="840"/>
      <c r="BA4" s="32" t="s">
        <v>41</v>
      </c>
      <c r="BB4" s="31"/>
    </row>
    <row r="5" spans="1:54" ht="15" hidden="1" customHeight="1">
      <c r="A5" s="468"/>
      <c r="B5" s="12"/>
      <c r="C5" s="12"/>
      <c r="D5" s="12"/>
      <c r="E5" s="12"/>
      <c r="F5" s="471"/>
      <c r="G5" s="471"/>
      <c r="H5" s="471"/>
      <c r="I5" s="471"/>
      <c r="J5" s="471"/>
      <c r="K5" s="471"/>
      <c r="L5" s="471"/>
      <c r="M5" s="482"/>
      <c r="N5" s="483"/>
      <c r="O5" s="484"/>
      <c r="P5" s="485"/>
      <c r="Q5" s="486"/>
      <c r="R5" s="801" t="s">
        <v>38</v>
      </c>
      <c r="S5" s="802"/>
      <c r="T5" s="471"/>
      <c r="U5" s="797" t="s">
        <v>16</v>
      </c>
      <c r="V5" s="798"/>
      <c r="W5" s="471"/>
      <c r="X5" s="790" t="s">
        <v>32</v>
      </c>
      <c r="Y5" s="791"/>
      <c r="Z5" s="487"/>
      <c r="AA5" s="487"/>
      <c r="AB5" s="487"/>
      <c r="AC5" s="487"/>
      <c r="AD5" s="487"/>
      <c r="AE5" s="487"/>
      <c r="AF5" s="487"/>
      <c r="AG5" s="487"/>
      <c r="AH5" s="487"/>
      <c r="AI5" s="487"/>
      <c r="AJ5" s="487"/>
      <c r="AK5" s="487"/>
      <c r="AL5" s="231"/>
      <c r="AM5" s="232"/>
      <c r="AN5" s="233">
        <f>$AN$78</f>
        <v>0</v>
      </c>
      <c r="AO5" s="234">
        <f>$AO$78</f>
        <v>0</v>
      </c>
      <c r="AP5" s="234">
        <f>$AP$78</f>
        <v>0</v>
      </c>
      <c r="AQ5" s="235">
        <f>COUNT($AQ$16:$AQ$77)</f>
        <v>0</v>
      </c>
      <c r="AR5" s="234">
        <f>$AQ$78</f>
        <v>0</v>
      </c>
      <c r="AS5" s="234">
        <f>$AR$78</f>
        <v>0</v>
      </c>
      <c r="AT5" s="236">
        <f>X6</f>
        <v>16740</v>
      </c>
      <c r="AU5" s="237">
        <f>$AC$78</f>
        <v>0</v>
      </c>
      <c r="AV5" s="237">
        <f>X4</f>
        <v>0</v>
      </c>
      <c r="AW5" s="237">
        <f>$AG$78</f>
        <v>0</v>
      </c>
      <c r="AX5" s="238"/>
      <c r="AY5" s="239">
        <f>SUM(AH17:AH77)</f>
        <v>0</v>
      </c>
      <c r="AZ5" s="240" t="s">
        <v>21</v>
      </c>
      <c r="BA5" s="241">
        <f>ROUNDUP($U$6/$U$4,2)*$AY$5</f>
        <v>0</v>
      </c>
      <c r="BB5" s="242"/>
    </row>
    <row r="6" spans="1:54" ht="23.25" hidden="1" customHeight="1">
      <c r="A6" s="468"/>
      <c r="B6" s="12"/>
      <c r="C6" s="12"/>
      <c r="D6" s="12"/>
      <c r="E6" s="12"/>
      <c r="F6" s="12"/>
      <c r="G6" s="12"/>
      <c r="H6" s="488"/>
      <c r="I6" s="488"/>
      <c r="J6" s="489"/>
      <c r="K6" s="490"/>
      <c r="L6" s="490"/>
      <c r="M6" s="491"/>
      <c r="N6" s="492"/>
      <c r="O6" s="493"/>
      <c r="P6" s="494"/>
      <c r="Q6" s="495"/>
      <c r="R6" s="803">
        <f>IF(OR(O4=""),"",ROUNDDOWN((O4/21*1.35),-1))</f>
        <v>48210</v>
      </c>
      <c r="S6" s="804"/>
      <c r="T6" s="471"/>
      <c r="U6" s="795">
        <f>AH11</f>
        <v>175</v>
      </c>
      <c r="V6" s="796"/>
      <c r="W6" s="471"/>
      <c r="X6" s="496">
        <f>AV10</f>
        <v>16740</v>
      </c>
      <c r="Y6" s="497" t="s">
        <v>48</v>
      </c>
      <c r="Z6" s="480"/>
      <c r="AA6" s="480"/>
      <c r="AB6" s="480"/>
      <c r="AC6" s="480"/>
      <c r="AD6" s="480"/>
      <c r="AE6" s="480"/>
      <c r="AF6" s="480"/>
      <c r="AG6" s="480"/>
      <c r="AH6" s="480"/>
      <c r="AI6" s="480"/>
      <c r="AJ6" s="480"/>
      <c r="AK6" s="481"/>
      <c r="AL6" s="243"/>
      <c r="AM6" s="244">
        <f>AM78+(AU5+AV5+AW5+BA5)</f>
        <v>0</v>
      </c>
      <c r="AN6" s="245"/>
      <c r="AO6" s="246"/>
      <c r="AP6" s="247"/>
      <c r="AQ6" s="247"/>
      <c r="AR6" s="247"/>
      <c r="AS6" s="248"/>
      <c r="AT6" s="249"/>
      <c r="AU6" s="249"/>
      <c r="AV6" s="249"/>
      <c r="AW6" s="249"/>
      <c r="AX6" s="247"/>
      <c r="AY6" s="841" t="s">
        <v>23</v>
      </c>
      <c r="AZ6" s="841"/>
      <c r="BA6" s="251"/>
      <c r="BB6" s="252"/>
    </row>
    <row r="7" spans="1:54" ht="12" hidden="1" customHeight="1">
      <c r="A7" s="498"/>
      <c r="B7" s="499"/>
      <c r="C7" s="499"/>
      <c r="D7" s="499"/>
      <c r="E7" s="499"/>
      <c r="F7" s="499"/>
      <c r="G7" s="499"/>
      <c r="H7" s="500"/>
      <c r="I7" s="500"/>
      <c r="J7" s="500"/>
      <c r="K7" s="500"/>
      <c r="L7" s="500"/>
      <c r="M7" s="501"/>
      <c r="N7" s="501"/>
      <c r="O7" s="501"/>
      <c r="P7" s="501"/>
      <c r="Q7" s="501"/>
      <c r="R7" s="501"/>
      <c r="S7" s="501"/>
      <c r="T7" s="471"/>
      <c r="U7" s="502"/>
      <c r="V7" s="502"/>
      <c r="W7" s="471"/>
      <c r="X7" s="503"/>
      <c r="Y7" s="503"/>
      <c r="Z7" s="480"/>
      <c r="AA7" s="480"/>
      <c r="AB7" s="480"/>
      <c r="AC7" s="480"/>
      <c r="AD7" s="480"/>
      <c r="AE7" s="480"/>
      <c r="AF7" s="480"/>
      <c r="AG7" s="480"/>
      <c r="AH7" s="480"/>
      <c r="AI7" s="480"/>
      <c r="AJ7" s="480"/>
      <c r="AK7" s="481"/>
      <c r="AL7" s="243"/>
      <c r="AM7" s="253"/>
      <c r="AN7" s="245"/>
      <c r="AO7" s="246"/>
      <c r="AP7" s="247"/>
      <c r="AQ7" s="812" t="s">
        <v>11</v>
      </c>
      <c r="AR7" s="813"/>
      <c r="AS7" s="813"/>
      <c r="AT7" s="813"/>
      <c r="AU7" s="813"/>
      <c r="AV7" s="814"/>
      <c r="AW7" s="212"/>
      <c r="AX7" s="247"/>
      <c r="AY7" s="254" t="str">
        <f>IFERROR(AY5/$R$11,"")</f>
        <v/>
      </c>
      <c r="AZ7" s="254" t="s">
        <v>24</v>
      </c>
      <c r="BA7" s="250"/>
      <c r="BB7" s="252"/>
    </row>
    <row r="8" spans="1:54" ht="15.75" customHeight="1">
      <c r="A8" s="504"/>
      <c r="B8" s="504"/>
      <c r="C8" s="504"/>
      <c r="D8" s="504"/>
      <c r="E8" s="504"/>
      <c r="F8" s="504"/>
      <c r="G8" s="504"/>
      <c r="H8" s="12"/>
      <c r="I8" s="12"/>
      <c r="J8" s="12"/>
      <c r="K8" s="12"/>
      <c r="L8" s="12"/>
      <c r="M8" s="505"/>
      <c r="N8" s="505"/>
      <c r="O8" s="505"/>
      <c r="P8" s="505"/>
      <c r="Q8" s="505"/>
      <c r="R8" s="505"/>
      <c r="S8" s="505"/>
      <c r="T8" s="506" t="s">
        <v>46</v>
      </c>
      <c r="U8" s="506" t="s">
        <v>46</v>
      </c>
      <c r="V8" s="507"/>
      <c r="W8" s="507"/>
      <c r="X8" s="507"/>
      <c r="Y8" s="508"/>
      <c r="Z8" s="465"/>
      <c r="AA8" s="465"/>
      <c r="AB8" s="465"/>
      <c r="AC8" s="465"/>
      <c r="AD8" s="465"/>
      <c r="AE8" s="465"/>
      <c r="AF8" s="465"/>
      <c r="AG8" s="465"/>
      <c r="AH8" s="465"/>
      <c r="AI8" s="465"/>
      <c r="AJ8" s="465"/>
      <c r="AK8" s="481"/>
      <c r="AL8" s="243"/>
      <c r="AM8" s="253"/>
      <c r="AN8" s="245"/>
      <c r="AO8" s="246"/>
      <c r="AP8" s="247"/>
      <c r="AQ8" s="25"/>
      <c r="AR8" s="24" t="s">
        <v>15</v>
      </c>
      <c r="AS8" s="23" t="s">
        <v>13</v>
      </c>
      <c r="AT8" s="23" t="s">
        <v>14</v>
      </c>
      <c r="AU8" s="90" t="s">
        <v>17</v>
      </c>
      <c r="AV8" s="91" t="s">
        <v>52</v>
      </c>
      <c r="AW8" s="213"/>
      <c r="AX8" s="247"/>
      <c r="AY8" s="250"/>
      <c r="AZ8" s="250"/>
      <c r="BA8" s="250"/>
      <c r="BB8" s="252"/>
    </row>
    <row r="9" spans="1:54" ht="15.75" customHeight="1">
      <c r="A9" s="468"/>
      <c r="B9" s="12"/>
      <c r="C9" s="509"/>
      <c r="D9" s="510"/>
      <c r="E9" s="510"/>
      <c r="F9" s="511"/>
      <c r="G9" s="509">
        <f>$M$13</f>
        <v>45200</v>
      </c>
      <c r="H9" s="511" t="s">
        <v>215</v>
      </c>
      <c r="I9" s="470"/>
      <c r="J9" s="470"/>
      <c r="K9" s="470"/>
      <c r="L9" s="470"/>
      <c r="M9" s="470"/>
      <c r="N9" s="470"/>
      <c r="O9" s="512"/>
      <c r="P9" s="512"/>
      <c r="Q9" s="512"/>
      <c r="R9" s="787"/>
      <c r="S9" s="787"/>
      <c r="T9" s="513"/>
      <c r="U9" s="787"/>
      <c r="V9" s="787"/>
      <c r="W9" s="514"/>
      <c r="X9" s="787"/>
      <c r="Y9" s="787"/>
      <c r="Z9" s="515"/>
      <c r="AA9" s="515"/>
      <c r="AB9" s="515"/>
      <c r="AC9" s="515"/>
      <c r="AD9" s="515"/>
      <c r="AE9" s="515"/>
      <c r="AF9" s="515"/>
      <c r="AG9" s="515"/>
      <c r="AH9" s="515"/>
      <c r="AI9" s="515"/>
      <c r="AJ9" s="515"/>
      <c r="AK9" s="481"/>
      <c r="AL9" s="243"/>
      <c r="AM9" s="842" t="s">
        <v>59</v>
      </c>
      <c r="AN9" s="843"/>
      <c r="AO9" s="844"/>
      <c r="AP9" s="222">
        <f>COUNTIF($I$16:$I$77,"※")</f>
        <v>0</v>
      </c>
      <c r="AQ9" s="255" t="s">
        <v>55</v>
      </c>
      <c r="AR9" s="291">
        <v>50000</v>
      </c>
      <c r="AS9" s="292">
        <v>120000</v>
      </c>
      <c r="AT9" s="292">
        <v>20880</v>
      </c>
      <c r="AU9" s="293">
        <v>10000</v>
      </c>
      <c r="AV9" s="257">
        <f t="shared" ref="AV9" si="0">SUM(AR9:AU9)</f>
        <v>200880</v>
      </c>
      <c r="AW9" s="258"/>
      <c r="AX9" s="247"/>
      <c r="AY9" s="815" t="s">
        <v>53</v>
      </c>
      <c r="AZ9" s="816"/>
      <c r="BA9" s="817"/>
      <c r="BB9" s="252"/>
    </row>
    <row r="10" spans="1:54" ht="19.5" customHeight="1">
      <c r="A10" s="468"/>
      <c r="B10" s="12"/>
      <c r="C10" s="468"/>
      <c r="D10" s="468"/>
      <c r="E10" s="468"/>
      <c r="F10" s="468"/>
      <c r="G10" s="468"/>
      <c r="H10" s="488"/>
      <c r="I10" s="488"/>
      <c r="J10" s="489"/>
      <c r="K10" s="490"/>
      <c r="L10" s="490"/>
      <c r="M10" s="491"/>
      <c r="N10" s="512"/>
      <c r="O10" s="512"/>
      <c r="P10" s="779" t="s">
        <v>300</v>
      </c>
      <c r="Q10" s="780"/>
      <c r="R10" s="780" t="s">
        <v>204</v>
      </c>
      <c r="S10" s="780"/>
      <c r="T10" s="454"/>
      <c r="U10" s="780" t="s">
        <v>299</v>
      </c>
      <c r="V10" s="780"/>
      <c r="W10" s="455"/>
      <c r="X10" s="780" t="s">
        <v>201</v>
      </c>
      <c r="Y10" s="784"/>
      <c r="Z10" s="18"/>
      <c r="AA10" s="18"/>
      <c r="AB10" s="548">
        <f>G9</f>
        <v>45200</v>
      </c>
      <c r="AC10" s="549" t="s">
        <v>353</v>
      </c>
      <c r="AD10" s="522"/>
      <c r="AE10" s="522"/>
      <c r="AF10" s="522"/>
      <c r="AG10" s="522"/>
      <c r="AH10" s="823" t="s">
        <v>16</v>
      </c>
      <c r="AI10" s="824"/>
      <c r="AJ10" s="522"/>
      <c r="AK10" s="481"/>
      <c r="AL10" s="243"/>
      <c r="AM10" s="259" t="s">
        <v>198</v>
      </c>
      <c r="AN10" s="807" t="s">
        <v>199</v>
      </c>
      <c r="AO10" s="807"/>
      <c r="AP10" s="260" t="s">
        <v>200</v>
      </c>
      <c r="AQ10" s="255" t="s">
        <v>56</v>
      </c>
      <c r="AR10" s="261">
        <f t="shared" ref="AR10" si="1">AR9/12</f>
        <v>4166.666666666667</v>
      </c>
      <c r="AS10" s="256">
        <f>AS9/12</f>
        <v>10000</v>
      </c>
      <c r="AT10" s="256">
        <f>AT9/12</f>
        <v>1740</v>
      </c>
      <c r="AU10" s="262">
        <f>AU9/12</f>
        <v>833.33333333333337</v>
      </c>
      <c r="AV10" s="257">
        <f>SUM(AR10:AU10)</f>
        <v>16740</v>
      </c>
      <c r="AW10" s="258"/>
      <c r="AX10" s="247"/>
      <c r="AY10" s="263" t="s">
        <v>54</v>
      </c>
      <c r="AZ10" s="818">
        <v>76300</v>
      </c>
      <c r="BA10" s="819"/>
      <c r="BB10" s="252"/>
    </row>
    <row r="11" spans="1:54" ht="19.5" customHeight="1">
      <c r="A11" s="468"/>
      <c r="B11" s="516"/>
      <c r="C11" s="517"/>
      <c r="D11" s="517"/>
      <c r="E11" s="517"/>
      <c r="F11" s="517"/>
      <c r="G11" s="517" t="s">
        <v>45</v>
      </c>
      <c r="H11" s="463"/>
      <c r="I11" s="11"/>
      <c r="J11" s="11"/>
      <c r="K11" s="14"/>
      <c r="L11" s="14"/>
      <c r="M11" s="521"/>
      <c r="N11" s="521"/>
      <c r="O11" s="521"/>
      <c r="P11" s="781">
        <f>COUNTIF($I$16:$I$77,"※")</f>
        <v>0</v>
      </c>
      <c r="Q11" s="782">
        <f t="shared" ref="Q11" si="2">COUNTIF($I$16:$I$77,"※")</f>
        <v>0</v>
      </c>
      <c r="R11" s="782">
        <f>COUNTIF($J$16:$J$77,"●")</f>
        <v>0</v>
      </c>
      <c r="S11" s="782">
        <f>COUNTIF($J$16:$J$77,"●")</f>
        <v>0</v>
      </c>
      <c r="T11" s="456"/>
      <c r="U11" s="782">
        <f>COUNTIF($G$16:$G$77,"所休出")</f>
        <v>0</v>
      </c>
      <c r="V11" s="782">
        <f>COUNTIF($J$16:$J$77,"●")</f>
        <v>0</v>
      </c>
      <c r="W11" s="456"/>
      <c r="X11" s="782">
        <f t="shared" ref="X11:Y11" si="3">COUNTIF($Q$16:$Q$77,"✔")</f>
        <v>0</v>
      </c>
      <c r="Y11" s="785">
        <f t="shared" si="3"/>
        <v>0</v>
      </c>
      <c r="Z11" s="211"/>
      <c r="AA11" s="211"/>
      <c r="AB11" s="523"/>
      <c r="AC11" s="523"/>
      <c r="AD11" s="523"/>
      <c r="AE11" s="523"/>
      <c r="AF11" s="523"/>
      <c r="AG11" s="523"/>
      <c r="AH11" s="795">
        <v>175</v>
      </c>
      <c r="AI11" s="796"/>
      <c r="AJ11" s="523"/>
      <c r="AK11" s="481"/>
      <c r="AL11" s="243"/>
      <c r="AM11" s="264">
        <f>COUNTIF($J$16:$J$77,"●")</f>
        <v>0</v>
      </c>
      <c r="AN11" s="806">
        <f t="shared" ref="AN11:AO11" si="4">COUNTIF($K$16:$K$77,"∇")</f>
        <v>0</v>
      </c>
      <c r="AO11" s="806">
        <f t="shared" si="4"/>
        <v>0</v>
      </c>
      <c r="AP11" s="265">
        <f>COUNTIF($L$16:$L$77,"★")</f>
        <v>0</v>
      </c>
      <c r="AQ11" s="266" t="s">
        <v>57</v>
      </c>
      <c r="AR11" s="267">
        <f>ROUNDDOWN(AR10/21,0)</f>
        <v>198</v>
      </c>
      <c r="AS11" s="268">
        <f>ROUNDDOWN(AS10/21,0)</f>
        <v>476</v>
      </c>
      <c r="AT11" s="268">
        <f>ROUNDDOWN(AT10/21,0)</f>
        <v>82</v>
      </c>
      <c r="AU11" s="269">
        <f>ROUNDDOWN(AU10/21,0)</f>
        <v>39</v>
      </c>
      <c r="AV11" s="270">
        <f t="shared" ref="AV11" si="5">SUM(AR11:AU11)</f>
        <v>795</v>
      </c>
      <c r="AW11" s="258"/>
      <c r="AX11" s="247"/>
      <c r="AY11" s="271" t="s">
        <v>58</v>
      </c>
      <c r="AZ11" s="820">
        <f>ROUNDUP(AZ10/21,0)</f>
        <v>3634</v>
      </c>
      <c r="BA11" s="821"/>
      <c r="BB11" s="252"/>
    </row>
    <row r="12" spans="1:54" ht="19.5" customHeight="1">
      <c r="A12" s="468"/>
      <c r="B12" s="12"/>
      <c r="C12" s="518"/>
      <c r="D12" s="134"/>
      <c r="E12" s="135"/>
      <c r="F12" s="519"/>
      <c r="G12" s="519"/>
      <c r="H12" s="11"/>
      <c r="I12" s="11"/>
      <c r="J12" s="11"/>
      <c r="K12" s="490"/>
      <c r="L12" s="490"/>
      <c r="M12" s="520"/>
      <c r="N12" s="520"/>
      <c r="O12" s="520"/>
      <c r="P12" s="520"/>
      <c r="Q12" s="520"/>
      <c r="R12" s="779" t="s">
        <v>205</v>
      </c>
      <c r="S12" s="780"/>
      <c r="T12" s="454"/>
      <c r="U12" s="780" t="s">
        <v>203</v>
      </c>
      <c r="V12" s="780"/>
      <c r="W12" s="455"/>
      <c r="X12" s="780" t="s">
        <v>202</v>
      </c>
      <c r="Y12" s="784"/>
      <c r="Z12" s="122"/>
      <c r="AA12" s="122"/>
      <c r="AB12" s="524"/>
      <c r="AC12" s="524"/>
      <c r="AD12" s="524"/>
      <c r="AE12" s="524"/>
      <c r="AF12" s="524"/>
      <c r="AG12" s="524"/>
      <c r="AH12" s="825" t="s">
        <v>40</v>
      </c>
      <c r="AI12" s="826"/>
      <c r="AJ12" s="524"/>
      <c r="AK12" s="12"/>
      <c r="AL12" s="272"/>
      <c r="AM12" s="245"/>
      <c r="AN12" s="245"/>
      <c r="AO12" s="247"/>
      <c r="AP12" s="247"/>
      <c r="AQ12" s="247"/>
      <c r="AR12" s="247"/>
      <c r="AS12" s="247"/>
      <c r="AT12" s="249"/>
      <c r="AU12" s="249"/>
      <c r="AV12" s="249"/>
      <c r="AW12" s="249"/>
      <c r="AX12" s="247"/>
      <c r="AY12" s="254"/>
      <c r="AZ12" s="254"/>
      <c r="BA12" s="254"/>
      <c r="BB12" s="252"/>
    </row>
    <row r="13" spans="1:54" ht="19.5" customHeight="1">
      <c r="A13" s="468"/>
      <c r="B13" s="12"/>
      <c r="C13" s="567"/>
      <c r="D13" s="567"/>
      <c r="E13" s="567"/>
      <c r="F13" s="567"/>
      <c r="G13" s="568"/>
      <c r="H13" s="457" t="s">
        <v>165</v>
      </c>
      <c r="I13" s="458"/>
      <c r="J13" s="458"/>
      <c r="K13" s="458"/>
      <c r="L13" s="458"/>
      <c r="M13" s="136">
        <v>45200</v>
      </c>
      <c r="N13" s="459" t="s">
        <v>2</v>
      </c>
      <c r="O13" s="794">
        <v>45230</v>
      </c>
      <c r="P13" s="794"/>
      <c r="Q13" s="525"/>
      <c r="R13" s="822">
        <f>SUM($AP$16:$AP$77)</f>
        <v>0</v>
      </c>
      <c r="S13" s="783">
        <f t="shared" ref="S13" si="6">SUM($AP$16:$AP$77)</f>
        <v>0</v>
      </c>
      <c r="T13" s="456"/>
      <c r="U13" s="783">
        <f t="shared" ref="U13:V13" si="7">SUM($AQ$16:$AQ$77)</f>
        <v>0</v>
      </c>
      <c r="V13" s="783">
        <f t="shared" si="7"/>
        <v>0</v>
      </c>
      <c r="W13" s="456"/>
      <c r="X13" s="783">
        <f t="shared" ref="X13:Y13" si="8">SUM($AR$16:$AR$77)</f>
        <v>0</v>
      </c>
      <c r="Y13" s="786">
        <f t="shared" si="8"/>
        <v>0</v>
      </c>
      <c r="Z13" s="7"/>
      <c r="AA13" s="7"/>
      <c r="AB13" s="12"/>
      <c r="AC13" s="550" t="s">
        <v>165</v>
      </c>
      <c r="AD13" s="551">
        <f>M13</f>
        <v>45200</v>
      </c>
      <c r="AE13" s="552" t="s">
        <v>2</v>
      </c>
      <c r="AF13" s="553">
        <f>O13</f>
        <v>45230</v>
      </c>
      <c r="AG13" s="12"/>
      <c r="AH13" s="387">
        <v>12</v>
      </c>
      <c r="AI13" s="460" t="s">
        <v>36</v>
      </c>
      <c r="AJ13" s="12"/>
      <c r="AK13" s="12"/>
      <c r="AL13" s="272"/>
      <c r="AM13" s="245"/>
      <c r="AN13" s="245"/>
      <c r="AO13" s="247"/>
      <c r="AP13" s="247"/>
      <c r="AQ13" s="247"/>
      <c r="AR13" s="247"/>
      <c r="AS13" s="247"/>
      <c r="AT13" s="249"/>
      <c r="AU13" s="249"/>
      <c r="AV13" s="249"/>
      <c r="AW13" s="249"/>
      <c r="AX13" s="247"/>
      <c r="AY13" s="254"/>
      <c r="AZ13" s="254"/>
      <c r="BA13" s="254"/>
      <c r="BB13" s="252"/>
    </row>
    <row r="14" spans="1:54" ht="6.75" customHeight="1">
      <c r="A14" s="468"/>
      <c r="B14" s="12"/>
      <c r="C14" s="468"/>
      <c r="D14" s="468"/>
      <c r="E14" s="468"/>
      <c r="F14" s="468"/>
      <c r="G14" s="468"/>
      <c r="H14" s="526"/>
      <c r="I14" s="526"/>
      <c r="J14" s="526"/>
      <c r="K14" s="527"/>
      <c r="L14" s="528"/>
      <c r="M14" s="529"/>
      <c r="N14" s="530"/>
      <c r="O14" s="530"/>
      <c r="P14" s="531"/>
      <c r="Q14" s="532"/>
      <c r="R14" s="532"/>
      <c r="S14" s="15"/>
      <c r="T14" s="15"/>
      <c r="U14" s="467"/>
      <c r="V14" s="15"/>
      <c r="W14" s="15"/>
      <c r="X14" s="12"/>
      <c r="Y14" s="12"/>
      <c r="Z14" s="12"/>
      <c r="AA14" s="12"/>
      <c r="AB14" s="12"/>
      <c r="AC14" s="12"/>
      <c r="AD14" s="12"/>
      <c r="AE14" s="12"/>
      <c r="AF14" s="12"/>
      <c r="AG14" s="12"/>
      <c r="AH14" s="12"/>
      <c r="AI14" s="12"/>
      <c r="AJ14" s="12"/>
      <c r="AK14" s="12"/>
      <c r="AL14" s="272"/>
      <c r="AM14" s="245"/>
      <c r="AN14" s="245"/>
      <c r="AO14" s="247"/>
      <c r="AP14" s="247"/>
      <c r="AQ14" s="247"/>
      <c r="AR14" s="247"/>
      <c r="AS14" s="247"/>
      <c r="AT14" s="249"/>
      <c r="AU14" s="249"/>
      <c r="AV14" s="249"/>
      <c r="AW14" s="249"/>
      <c r="AX14" s="247"/>
      <c r="AY14" s="254"/>
      <c r="AZ14" s="254"/>
      <c r="BA14" s="254"/>
      <c r="BB14" s="252"/>
    </row>
    <row r="15" spans="1:54" ht="18.75">
      <c r="A15" s="468"/>
      <c r="B15" s="12"/>
      <c r="C15" s="441" t="s">
        <v>0</v>
      </c>
      <c r="D15" s="442" t="s">
        <v>166</v>
      </c>
      <c r="E15" s="442" t="s">
        <v>167</v>
      </c>
      <c r="F15" s="442" t="s">
        <v>5</v>
      </c>
      <c r="G15" s="443" t="s">
        <v>214</v>
      </c>
      <c r="H15" s="444" t="s">
        <v>34</v>
      </c>
      <c r="I15" s="441" t="s">
        <v>195</v>
      </c>
      <c r="J15" s="445" t="s">
        <v>95</v>
      </c>
      <c r="K15" s="446" t="s">
        <v>30</v>
      </c>
      <c r="L15" s="447" t="s">
        <v>31</v>
      </c>
      <c r="M15" s="448" t="s">
        <v>9</v>
      </c>
      <c r="N15" s="449" t="s">
        <v>1</v>
      </c>
      <c r="O15" s="444" t="s">
        <v>2</v>
      </c>
      <c r="P15" s="450" t="s">
        <v>3</v>
      </c>
      <c r="Q15" s="434" t="s">
        <v>197</v>
      </c>
      <c r="R15" s="451" t="s">
        <v>8</v>
      </c>
      <c r="S15" s="450"/>
      <c r="T15" s="452" t="s">
        <v>168</v>
      </c>
      <c r="U15" s="451" t="s">
        <v>4</v>
      </c>
      <c r="V15" s="450"/>
      <c r="W15" s="452" t="s">
        <v>169</v>
      </c>
      <c r="X15" s="451" t="s">
        <v>6</v>
      </c>
      <c r="Y15" s="453"/>
      <c r="Z15" s="139" t="s">
        <v>170</v>
      </c>
      <c r="AA15" s="385"/>
      <c r="AB15" s="556" t="s">
        <v>354</v>
      </c>
      <c r="AC15" s="557" t="s">
        <v>7</v>
      </c>
      <c r="AD15" s="829" t="s">
        <v>355</v>
      </c>
      <c r="AE15" s="830"/>
      <c r="AF15" s="831"/>
      <c r="AG15" s="558" t="s">
        <v>356</v>
      </c>
      <c r="AH15" s="832" t="s">
        <v>22</v>
      </c>
      <c r="AI15" s="833"/>
      <c r="AJ15" s="834" t="s">
        <v>41</v>
      </c>
      <c r="AK15" s="835"/>
      <c r="AL15" s="462"/>
      <c r="AM15" s="273" t="s">
        <v>7</v>
      </c>
      <c r="AN15" s="845" t="s">
        <v>27</v>
      </c>
      <c r="AO15" s="846"/>
      <c r="AP15" s="274" t="s">
        <v>43</v>
      </c>
      <c r="AQ15" s="274" t="s">
        <v>44</v>
      </c>
      <c r="AR15" s="274" t="s">
        <v>42</v>
      </c>
      <c r="AS15" s="247"/>
      <c r="AT15" s="249"/>
      <c r="AU15" s="249"/>
      <c r="AV15" s="249"/>
      <c r="AW15" s="249"/>
      <c r="AX15" s="247"/>
      <c r="AY15" s="248"/>
      <c r="AZ15" s="248"/>
      <c r="BA15" s="248"/>
      <c r="BB15" s="252"/>
    </row>
    <row r="16" spans="1:54" ht="18.75" customHeight="1">
      <c r="A16" s="468"/>
      <c r="B16" s="12"/>
      <c r="C16" s="808">
        <f>G9</f>
        <v>45200</v>
      </c>
      <c r="D16" s="224" t="str">
        <f>IFERROR(INDEX(管理リスト!$K$3:$K$32,MATCH(C16,管理リスト!$L$3:$L$32,0)),"")</f>
        <v/>
      </c>
      <c r="E16" s="225">
        <f>IF(D16="",F16,D16)</f>
        <v>1</v>
      </c>
      <c r="F16" s="810">
        <f>WEEKDAY(C16,1)</f>
        <v>1</v>
      </c>
      <c r="G16" s="827"/>
      <c r="H16" s="223" t="str">
        <f>IF(G16="欠勤","",IF(OR(G16="有給休暇",G16="臨時休業日",G16="振替休日",G16="代休（休日出勤）"),G16,IF(H17&lt;&gt;"","事業所外勤務",IF(AND(G16&lt;&gt;"",OR(N17&lt;&gt;"",N16&lt;&gt;"")),"事業所勤務",IF(OR(D16=1,E16=1,E16=7),"","就業日")))))</f>
        <v/>
      </c>
      <c r="I16" s="218" t="str">
        <f>IF(AND($N16="",$N17=""),"",IF(OR($G16="",$G16="有給休暇",$G16="振替休日",$G16="代休（休日出勤）",$G16="臨時休業日",$G16="欠勤"),"","※"))</f>
        <v/>
      </c>
      <c r="J16" s="219" t="str">
        <f>IF(AND($N16="",$N17=""),"",IF(OR($N17="",$G16="",$G16="有給休暇",$G16="振替休日",$G16="代休（休日出勤）",$G16="臨時休業日",$G16="欠勤"),"","●"))</f>
        <v/>
      </c>
      <c r="K16" s="216" t="str">
        <f>IF(AND(N16="",N17=""),"",IF(OR(N16&gt;TIMEVALUE("19:59"),N17&gt;TIMEVALUE("19:59")),"","∇"))</f>
        <v/>
      </c>
      <c r="L16" s="143" t="str">
        <f>IF(AND(N16="",N17=""),"",IF(OR(N16&gt;TIMEVALUE("19:59"),N17&gt;TIMEVALUE("19:59")),"★",""))</f>
        <v/>
      </c>
      <c r="M16" s="393" t="s">
        <v>18</v>
      </c>
      <c r="N16" s="144"/>
      <c r="O16" s="395" t="s">
        <v>19</v>
      </c>
      <c r="P16" s="145"/>
      <c r="Q16" s="214"/>
      <c r="R16" s="397" t="str">
        <f>IF(OR(G16="",H16="",N16="",P16=""),"",IF(P16-N16&lt;0,P16-N16+1-IF(AND(N16&lt;TIMEVALUE("12:00"),P16+1&gt;TIMEVALUE("12:59")),"1:00",0),P16-N16-IF(AND(N16&lt;TIMEVALUE("12:00"),P16&gt;TIMEVALUE("12:59")),"1:00",0)))</f>
        <v/>
      </c>
      <c r="S16" s="398" t="s">
        <v>20</v>
      </c>
      <c r="T16" s="399" t="str">
        <f>IFERROR(IF(OR(N16="",P16=""),"",$R$4/8*(R16/("1：00"))),"")</f>
        <v/>
      </c>
      <c r="U16" s="397" t="str">
        <f>IF(OR(G16="",H16="",N16="",P16=""),"",IF(R16-TIME(8,0,0)&lt;0,0,R16-TIME(8,0,0)))</f>
        <v/>
      </c>
      <c r="V16" s="398" t="s">
        <v>20</v>
      </c>
      <c r="W16" s="400" t="str">
        <f>IF(OR(N16="",P16="",U16=""),"",(($R$4/8*U16)/"1:00"*0.25))</f>
        <v/>
      </c>
      <c r="X16" s="397" t="str">
        <f>IF(OR(G16="",H16="",N16="",P16=""),"",IF(OR(P16&lt;TIMEVALUE("5:00"),P16&gt;TIMEVALUE("22:00")),IF(P16-N16&lt;0,IF(AND(N16&lt;TIMEVALUE("22:01"),P16+1&gt;TIMEVALUE("22:00")),P16+1-"22:00",0)+IF(AND(N16&gt;TIMEVALUE("22:00"),P16+1&gt;TIMEVALUE("22:00")),P16+1-N16,0),IF(AND(N16&lt;TIMEVALUE("22:01"),P16&gt;TIMEVALUE("22:00")),P16-"22:00",0))+IF(AND(N16&lt;TIMEVALUE("5:00"),P16&gt;TIMEVALUE("0:00")),P16-N16,0),IF(P16-N16&lt;0,IF(AND(N16&lt;TIMEVALUE("22:01"),P16+1&gt;TIMEVALUE("22:00")),"29:00"-"22:00",0)+IF(AND(N16&gt;TIMEVALUE("22:00"),P16+1&gt;TIMEVALUE("22:00")),"29:00"-N16,0),IF(AND(N16&lt;TIMEVALUE("22:01"),P16&gt;TIMEVALUE("22:00")),"29:00"-"22:00",0))+IF(AND(N16&lt;TIMEVALUE("5:00"),P16&gt;TIMEVALUE("0:00")),"29:00"-N16,0)))</f>
        <v/>
      </c>
      <c r="Y16" s="401" t="s">
        <v>20</v>
      </c>
      <c r="Z16" s="402" t="str">
        <f t="shared" ref="Z16:Z19" si="9">IFERROR(IF(OR(N16="",P16=""),"",(($R$4/8*0.25*X16)/"1:00")),"")</f>
        <v/>
      </c>
      <c r="AA16" s="403"/>
      <c r="AB16" s="559"/>
      <c r="AC16" s="560"/>
      <c r="AD16" s="561"/>
      <c r="AE16" s="562" t="s">
        <v>2</v>
      </c>
      <c r="AF16" s="563"/>
      <c r="AG16" s="564"/>
      <c r="AH16" s="565"/>
      <c r="AI16" s="566" t="s">
        <v>21</v>
      </c>
      <c r="AJ16" s="836" t="str">
        <f>IF(AH16="","",ROUNDUP((AH16/$U$4*$U$6),0))</f>
        <v/>
      </c>
      <c r="AK16" s="837"/>
      <c r="AL16" s="275"/>
      <c r="AM16" s="276" t="str">
        <f>IFERROR(IF(OR(AND(H16="",H17=""),N16="",P16=""),"",T16+W16+Z16),"")</f>
        <v/>
      </c>
      <c r="AN16" s="247"/>
      <c r="AO16" s="277" t="str">
        <f t="shared" ref="AO16:AO47" si="10">IF(OR(R16="",R16&gt;=TIME(8,0,0)),"",TIME(8,0,0)-R16)</f>
        <v/>
      </c>
      <c r="AP16" s="278" t="str">
        <f>U16</f>
        <v/>
      </c>
      <c r="AQ16" s="279"/>
      <c r="AR16" s="279" t="str">
        <f t="shared" ref="AR16:AR47" si="11">X16</f>
        <v/>
      </c>
      <c r="AS16" s="538"/>
      <c r="AT16" s="280"/>
      <c r="AU16" s="280"/>
      <c r="AV16" s="280"/>
      <c r="AW16" s="280"/>
      <c r="AX16" s="247"/>
      <c r="AY16" s="805"/>
      <c r="AZ16" s="805"/>
      <c r="BA16" s="248"/>
      <c r="BB16" s="544"/>
    </row>
    <row r="17" spans="1:54" ht="18.75" customHeight="1">
      <c r="A17" s="468"/>
      <c r="B17" s="12"/>
      <c r="C17" s="809"/>
      <c r="D17" s="226"/>
      <c r="E17" s="227"/>
      <c r="F17" s="811"/>
      <c r="G17" s="828"/>
      <c r="H17" s="149"/>
      <c r="I17" s="220"/>
      <c r="J17" s="221"/>
      <c r="K17" s="217"/>
      <c r="L17" s="146"/>
      <c r="M17" s="394" t="s">
        <v>206</v>
      </c>
      <c r="N17" s="147"/>
      <c r="O17" s="396" t="s">
        <v>19</v>
      </c>
      <c r="P17" s="148"/>
      <c r="Q17" s="215"/>
      <c r="R17" s="404" t="str">
        <f>IF(OR(G16="",H16="",N17="",P17=""),"",IF(P17-N17&lt;0,P17-N17+1-IF(AND(N17&lt;TIMEVALUE("12:00"),P17+1&gt;TIMEVALUE("12:59")),"1:00",0),P17-N17-IF(AND(N17&lt;TIMEVALUE("12:00"),P17&gt;TIMEVALUE("12:59")),"1:00",0)))</f>
        <v/>
      </c>
      <c r="S17" s="405" t="s">
        <v>20</v>
      </c>
      <c r="T17" s="406" t="str">
        <f>IFERROR(IF(OR(N17="",P17=""),"",$R$6/8*(R17/("1：00"))),"")</f>
        <v/>
      </c>
      <c r="U17" s="404" t="str">
        <f>IF(OR(G16="",H16="",N17="",P17=""),"",IF(R17-TIME(8,0,0)&lt;0,0,R17-TIME(8,0,0)))</f>
        <v/>
      </c>
      <c r="V17" s="405" t="s">
        <v>20</v>
      </c>
      <c r="W17" s="407" t="str">
        <f>IF(OR(N17="",P17="",U17=""),"",(($R$6/8*U17)/"1:00"*0))</f>
        <v/>
      </c>
      <c r="X17" s="404" t="str">
        <f>IF(OR(G16="",H16="",N17="",P17=""),"",IF(OR(P17&lt;TIMEVALUE("5:00"),P17&gt;TIMEVALUE("22:00")),IF(P17-N17&lt;0,IF(AND(N17&lt;TIMEVALUE("22:01"),P17+1&gt;TIMEVALUE("22:00")),P17+1-"22:00",0)+IF(AND(N17&gt;TIMEVALUE("22:00"),P17+1&gt;TIMEVALUE("22:00")),P17+1-N17,0),IF(AND(N17&lt;TIMEVALUE("22:01"),P17&gt;TIMEVALUE("22:00")),P17-"22:00",0))+IF(AND(N17&lt;TIMEVALUE("5:00"),P17&gt;TIMEVALUE("0:00")),P17-N17,0),IF(P17-N17&lt;0,IF(AND(N17&lt;TIMEVALUE("22:01"),P17+1&gt;TIMEVALUE("22:00")),"29:00"-"22:00",0)+IF(AND(N17&gt;TIMEVALUE("22:00"),P17+1&gt;TIMEVALUE("22:00")),"29:00"-N17,0),IF(AND(N17&lt;TIMEVALUE("22:01"),P17&gt;TIMEVALUE("22:00")),"29:00"-"22:00",0))+IF(AND(N17&lt;TIMEVALUE("5:00"),P17&gt;TIMEVALUE("0:00")),"29:00"-N17,0)))</f>
        <v/>
      </c>
      <c r="Y17" s="408" t="s">
        <v>20</v>
      </c>
      <c r="Z17" s="409" t="str">
        <f t="shared" si="9"/>
        <v/>
      </c>
      <c r="AA17" s="403"/>
      <c r="AB17" s="534"/>
      <c r="AC17" s="554"/>
      <c r="AD17" s="555"/>
      <c r="AE17" s="536" t="s">
        <v>2</v>
      </c>
      <c r="AF17" s="533"/>
      <c r="AG17" s="535"/>
      <c r="AH17" s="294"/>
      <c r="AI17" s="461" t="s">
        <v>21</v>
      </c>
      <c r="AJ17" s="838" t="str">
        <f>IF(AH17="","",ROUNDUP((AH17/$U$4*$U$6),0))</f>
        <v/>
      </c>
      <c r="AK17" s="839"/>
      <c r="AL17" s="275"/>
      <c r="AM17" s="281" t="str">
        <f>IFERROR(IF(OR(AND(H16="",H17=""),N17="",P17=""),"",T17+W17+Z17),"")</f>
        <v/>
      </c>
      <c r="AN17" s="247"/>
      <c r="AO17" s="277" t="str">
        <f t="shared" si="10"/>
        <v/>
      </c>
      <c r="AP17" s="278"/>
      <c r="AQ17" s="279" t="str">
        <f>U17</f>
        <v/>
      </c>
      <c r="AR17" s="279" t="str">
        <f t="shared" si="11"/>
        <v/>
      </c>
      <c r="AS17" s="539"/>
      <c r="AT17" s="540"/>
      <c r="AU17" s="541"/>
      <c r="AV17" s="542"/>
      <c r="AW17" s="282"/>
      <c r="AX17" s="248"/>
      <c r="AY17" s="546"/>
      <c r="AZ17" s="280"/>
      <c r="BA17" s="280"/>
      <c r="BB17" s="245"/>
    </row>
    <row r="18" spans="1:54" ht="18.75" customHeight="1">
      <c r="A18" s="12"/>
      <c r="B18" s="12"/>
      <c r="C18" s="808">
        <f>C16+1</f>
        <v>45201</v>
      </c>
      <c r="D18" s="224" t="str">
        <f>IFERROR(INDEX(管理リスト!$K$3:$K$32,MATCH(C18,管理リスト!$L$3:$L$32,0)),"")</f>
        <v/>
      </c>
      <c r="E18" s="225">
        <f t="shared" ref="E18" si="12">IF(D18="",F18,D18)</f>
        <v>2</v>
      </c>
      <c r="F18" s="810">
        <f t="shared" ref="F18" si="13">WEEKDAY(C18,1)</f>
        <v>2</v>
      </c>
      <c r="G18" s="827"/>
      <c r="H18" s="223" t="str">
        <f t="shared" ref="H18" si="14">IF(G18="欠勤","",IF(OR(G18="有給休暇",G18="臨時休業日",G18="振替休日",G18="代休（休日出勤）"),G18,IF(H19&lt;&gt;"","事業所外勤務",IF(AND(G18&lt;&gt;"",OR(N19&lt;&gt;"",N18&lt;&gt;"")),"事業所勤務",IF(OR(D18=1,E18=1,E18=7),"","就業日")))))</f>
        <v>就業日</v>
      </c>
      <c r="I18" s="218" t="str">
        <f t="shared" ref="I18" si="15">IF(AND($N18="",$N19=""),"",IF(OR($G18="",$G18="有給休暇",$G18="振替休日",$G18="代休（休日出勤）",$G18="臨時休業日",$G18="欠勤"),"","※"))</f>
        <v/>
      </c>
      <c r="J18" s="219" t="str">
        <f t="shared" ref="J18" si="16">IF(AND($N18="",$N19=""),"",IF(OR($N19="",$G18="",$G18="有給休暇",$G18="振替休日",$G18="代休（休日出勤）",$G18="臨時休業日",$G18="欠勤"),"","●"))</f>
        <v/>
      </c>
      <c r="K18" s="216" t="str">
        <f t="shared" ref="K18" si="17">IF(AND(N18="",N19=""),"",IF(OR(N18&gt;TIMEVALUE("19:59"),N19&gt;TIMEVALUE("19:59")),"","∇"))</f>
        <v/>
      </c>
      <c r="L18" s="143" t="str">
        <f t="shared" ref="L18" si="18">IF(AND(N18="",N19=""),"",IF(OR(N18&gt;TIMEVALUE("19:59"),N19&gt;TIMEVALUE("19:59")),"★",""))</f>
        <v/>
      </c>
      <c r="M18" s="410" t="s">
        <v>18</v>
      </c>
      <c r="N18" s="144"/>
      <c r="O18" s="412" t="s">
        <v>19</v>
      </c>
      <c r="P18" s="145"/>
      <c r="Q18" s="214"/>
      <c r="R18" s="414" t="str">
        <f t="shared" ref="R18" si="19">IF(OR(G18="",H18="",N18="",P18=""),"",IF(P18-N18&lt;0,P18-N18+1-IF(AND(N18&lt;TIMEVALUE("12:00"),P18+1&gt;TIMEVALUE("12:59")),"1:00",0),P18-N18-IF(AND(N18&lt;TIMEVALUE("12:00"),P18&gt;TIMEVALUE("12:59")),"1:00",0)))</f>
        <v/>
      </c>
      <c r="S18" s="415" t="s">
        <v>20</v>
      </c>
      <c r="T18" s="416" t="str">
        <f>IFERROR(IF(OR(N18="",P18=""),"",$R$4/8*(R18/("1：00"))),"")</f>
        <v/>
      </c>
      <c r="U18" s="414" t="str">
        <f t="shared" ref="U18" si="20">IF(OR(G18="",H18="",N18="",P18=""),"",IF(R18-TIME(8,0,0)&lt;0,0,R18-TIME(8,0,0)))</f>
        <v/>
      </c>
      <c r="V18" s="415" t="s">
        <v>20</v>
      </c>
      <c r="W18" s="417" t="str">
        <f>IF(OR(N18="",P18="",U18=""),"",(($R$4/8*U18)/"1:00"*0.25))</f>
        <v/>
      </c>
      <c r="X18" s="414" t="str">
        <f t="shared" ref="X18" si="21">IF(OR(G18="",H18="",N18="",P18=""),"",IF(OR(P18&lt;TIMEVALUE("5:00"),P18&gt;TIMEVALUE("22:00")),IF(P18-N18&lt;0,IF(AND(N18&lt;TIMEVALUE("22:01"),P18+1&gt;TIMEVALUE("22:00")),P18+1-"22:00",0)+IF(AND(N18&gt;TIMEVALUE("22:00"),P18+1&gt;TIMEVALUE("22:00")),P18+1-N18,0),IF(AND(N18&lt;TIMEVALUE("22:01"),P18&gt;TIMEVALUE("22:00")),P18-"22:00",0))+IF(AND(N18&lt;TIMEVALUE("5:00"),P18&gt;TIMEVALUE("0:00")),P18-N18,0),IF(P18-N18&lt;0,IF(AND(N18&lt;TIMEVALUE("22:01"),P18+1&gt;TIMEVALUE("22:00")),"29:00"-"22:00",0)+IF(AND(N18&gt;TIMEVALUE("22:00"),P18+1&gt;TIMEVALUE("22:00")),"29:00"-N18,0),IF(AND(N18&lt;TIMEVALUE("22:01"),P18&gt;TIMEVALUE("22:00")),"29:00"-"22:00",0))+IF(AND(N18&lt;TIMEVALUE("5:00"),P18&gt;TIMEVALUE("0:00")),"29:00"-N18,0)))</f>
        <v/>
      </c>
      <c r="Y18" s="418" t="s">
        <v>20</v>
      </c>
      <c r="Z18" s="140" t="str">
        <f t="shared" si="9"/>
        <v/>
      </c>
      <c r="AA18" s="386"/>
      <c r="AB18" s="559"/>
      <c r="AC18" s="560"/>
      <c r="AD18" s="561"/>
      <c r="AE18" s="562" t="s">
        <v>2</v>
      </c>
      <c r="AF18" s="563"/>
      <c r="AG18" s="564"/>
      <c r="AH18" s="565"/>
      <c r="AI18" s="566" t="s">
        <v>21</v>
      </c>
      <c r="AJ18" s="836" t="str">
        <f t="shared" ref="AJ18:AJ77" si="22">IF(AH18="","",ROUNDUP((AH18/$U$4*$U$6),0))</f>
        <v/>
      </c>
      <c r="AK18" s="837"/>
      <c r="AL18" s="275"/>
      <c r="AM18" s="276" t="str">
        <f>IFERROR(IF(OR(AND(H18="",H19=""),N18="",P18=""),"",T18+W18+Z18),"")</f>
        <v/>
      </c>
      <c r="AN18" s="247"/>
      <c r="AO18" s="277" t="str">
        <f t="shared" si="10"/>
        <v/>
      </c>
      <c r="AP18" s="278" t="str">
        <f>U18</f>
        <v/>
      </c>
      <c r="AQ18" s="279"/>
      <c r="AR18" s="279" t="str">
        <f t="shared" si="11"/>
        <v/>
      </c>
      <c r="AS18" s="538"/>
      <c r="AT18" s="280"/>
      <c r="AU18" s="280"/>
      <c r="AV18" s="280"/>
      <c r="AW18" s="280"/>
      <c r="AX18" s="247"/>
      <c r="AY18" s="805"/>
      <c r="AZ18" s="805"/>
      <c r="BA18" s="248"/>
      <c r="BB18" s="544"/>
    </row>
    <row r="19" spans="1:54" ht="18.75" customHeight="1">
      <c r="A19" s="12"/>
      <c r="B19" s="12"/>
      <c r="C19" s="809"/>
      <c r="D19" s="226"/>
      <c r="E19" s="227"/>
      <c r="F19" s="811"/>
      <c r="G19" s="828"/>
      <c r="H19" s="149"/>
      <c r="I19" s="220"/>
      <c r="J19" s="221"/>
      <c r="K19" s="217"/>
      <c r="L19" s="146"/>
      <c r="M19" s="411" t="s">
        <v>206</v>
      </c>
      <c r="N19" s="147"/>
      <c r="O19" s="413" t="s">
        <v>19</v>
      </c>
      <c r="P19" s="148"/>
      <c r="Q19" s="215"/>
      <c r="R19" s="419" t="str">
        <f>IF(OR(G18="",H18="",N19="",P19=""),"",IF(P19-N19&lt;0,P19-N19+1-IF(AND(N19&lt;TIMEVALUE("12:00"),P19+1&gt;TIMEVALUE("12:59")),"1:00",0),P19-N19-IF(AND(N19&lt;TIMEVALUE("12:00"),P19&gt;TIMEVALUE("12:59")),"1:00",0)))</f>
        <v/>
      </c>
      <c r="S19" s="420" t="s">
        <v>20</v>
      </c>
      <c r="T19" s="421" t="str">
        <f>IFERROR(IF(OR(N19="",P19=""),"",$R$6/8*(R19/("1：00"))),"")</f>
        <v/>
      </c>
      <c r="U19" s="419" t="str">
        <f t="shared" ref="U19" si="23">IF(OR(G18="",H18="",N19="",P19=""),"",IF(R19-TIME(8,0,0)&lt;0,0,R19-TIME(8,0,0)))</f>
        <v/>
      </c>
      <c r="V19" s="420" t="s">
        <v>20</v>
      </c>
      <c r="W19" s="422" t="str">
        <f>IF(OR(N19="",P19="",U19=""),"",(($R$6/8*U19)/"1:00"*0))</f>
        <v/>
      </c>
      <c r="X19" s="419" t="str">
        <f t="shared" ref="X19" si="24">IF(OR(G18="",H18="",N19="",P19=""),"",IF(OR(P19&lt;TIMEVALUE("5:00"),P19&gt;TIMEVALUE("22:00")),IF(P19-N19&lt;0,IF(AND(N19&lt;TIMEVALUE("22:01"),P19+1&gt;TIMEVALUE("22:00")),P19+1-"22:00",0)+IF(AND(N19&gt;TIMEVALUE("22:00"),P19+1&gt;TIMEVALUE("22:00")),P19+1-N19,0),IF(AND(N19&lt;TIMEVALUE("22:01"),P19&gt;TIMEVALUE("22:00")),P19-"22:00",0))+IF(AND(N19&lt;TIMEVALUE("5:00"),P19&gt;TIMEVALUE("0:00")),P19-N19,0),IF(P19-N19&lt;0,IF(AND(N19&lt;TIMEVALUE("22:01"),P19+1&gt;TIMEVALUE("22:00")),"29:00"-"22:00",0)+IF(AND(N19&gt;TIMEVALUE("22:00"),P19+1&gt;TIMEVALUE("22:00")),"29:00"-N19,0),IF(AND(N19&lt;TIMEVALUE("22:01"),P19&gt;TIMEVALUE("22:00")),"29:00"-"22:00",0))+IF(AND(N19&lt;TIMEVALUE("5:00"),P19&gt;TIMEVALUE("0:00")),"29:00"-N19,0)))</f>
        <v/>
      </c>
      <c r="Y19" s="423" t="s">
        <v>20</v>
      </c>
      <c r="Z19" s="141" t="str">
        <f t="shared" si="9"/>
        <v/>
      </c>
      <c r="AA19" s="386"/>
      <c r="AB19" s="534"/>
      <c r="AC19" s="554"/>
      <c r="AD19" s="555"/>
      <c r="AE19" s="536" t="s">
        <v>2</v>
      </c>
      <c r="AF19" s="533"/>
      <c r="AG19" s="535"/>
      <c r="AH19" s="294"/>
      <c r="AI19" s="461" t="s">
        <v>21</v>
      </c>
      <c r="AJ19" s="838" t="str">
        <f t="shared" si="22"/>
        <v/>
      </c>
      <c r="AK19" s="839"/>
      <c r="AL19" s="275"/>
      <c r="AM19" s="281" t="str">
        <f>IFERROR(IF(OR(AND(H18="",H19=""),N19="",P19=""),"",T19+W19+Z19),"")</f>
        <v/>
      </c>
      <c r="AN19" s="247"/>
      <c r="AO19" s="277" t="str">
        <f t="shared" si="10"/>
        <v/>
      </c>
      <c r="AP19" s="278"/>
      <c r="AQ19" s="279" t="str">
        <f>U19</f>
        <v/>
      </c>
      <c r="AR19" s="279" t="str">
        <f t="shared" si="11"/>
        <v/>
      </c>
      <c r="AS19" s="539"/>
      <c r="AT19" s="540"/>
      <c r="AU19" s="541"/>
      <c r="AV19" s="542"/>
      <c r="AW19" s="282"/>
      <c r="AX19" s="248"/>
      <c r="AY19" s="546"/>
      <c r="AZ19" s="280"/>
      <c r="BA19" s="280"/>
      <c r="BB19" s="245"/>
    </row>
    <row r="20" spans="1:54" ht="18.75" customHeight="1">
      <c r="A20" s="12"/>
      <c r="B20" s="12"/>
      <c r="C20" s="808">
        <f>C18+1</f>
        <v>45202</v>
      </c>
      <c r="D20" s="224" t="str">
        <f>IFERROR(INDEX(管理リスト!$K$3:$K$32,MATCH(C20,管理リスト!$L$3:$L$32,0)),"")</f>
        <v/>
      </c>
      <c r="E20" s="225">
        <f t="shared" ref="E20" si="25">IF(D20="",F20,D20)</f>
        <v>3</v>
      </c>
      <c r="F20" s="810">
        <f t="shared" ref="F20" si="26">WEEKDAY(C20,1)</f>
        <v>3</v>
      </c>
      <c r="G20" s="827"/>
      <c r="H20" s="223" t="str">
        <f t="shared" ref="H20" si="27">IF(G20="欠勤","",IF(OR(G20="有給休暇",G20="臨時休業日",G20="振替休日",G20="代休（休日出勤）"),G20,IF(H21&lt;&gt;"","事業所外勤務",IF(AND(G20&lt;&gt;"",OR(N21&lt;&gt;"",N20&lt;&gt;"")),"事業所勤務",IF(OR(D20=1,E20=1,E20=7),"","就業日")))))</f>
        <v>就業日</v>
      </c>
      <c r="I20" s="218" t="str">
        <f t="shared" ref="I20" si="28">IF(AND($N20="",$N21=""),"",IF(OR($G20="",$G20="有給休暇",$G20="振替休日",$G20="代休（休日出勤）",$G20="臨時休業日",$G20="欠勤"),"","※"))</f>
        <v/>
      </c>
      <c r="J20" s="219" t="str">
        <f t="shared" ref="J20" si="29">IF(AND($N20="",$N21=""),"",IF(OR($N21="",$G20="",$G20="有給休暇",$G20="振替休日",$G20="代休（休日出勤）",$G20="臨時休業日",$G20="欠勤"),"","●"))</f>
        <v/>
      </c>
      <c r="K20" s="216" t="str">
        <f t="shared" ref="K20" si="30">IF(AND(N20="",N21=""),"",IF(OR(N20&gt;TIMEVALUE("19:59"),N21&gt;TIMEVALUE("19:59")),"","∇"))</f>
        <v/>
      </c>
      <c r="L20" s="143" t="str">
        <f t="shared" ref="L20" si="31">IF(AND(N20="",N21=""),"",IF(OR(N20&gt;TIMEVALUE("19:59"),N21&gt;TIMEVALUE("19:59")),"★",""))</f>
        <v/>
      </c>
      <c r="M20" s="393" t="s">
        <v>18</v>
      </c>
      <c r="N20" s="144"/>
      <c r="O20" s="395" t="s">
        <v>19</v>
      </c>
      <c r="P20" s="145"/>
      <c r="Q20" s="214"/>
      <c r="R20" s="397" t="str">
        <f>IF(OR(G20="",H20="",N20="",P20=""),"",IF(P20-N20&lt;0,P20-N20+1-IF(AND(N20&lt;TIMEVALUE("12:00"),P20+1&gt;TIMEVALUE("12:59")),"1:00",0),P20-N20-IF(AND(N20&lt;TIMEVALUE("12:00"),P20&gt;TIMEVALUE("12:59")),"1:00",0)))</f>
        <v/>
      </c>
      <c r="S20" s="398" t="s">
        <v>20</v>
      </c>
      <c r="T20" s="399" t="str">
        <f>IFERROR(IF(OR(N20="",P20=""),"",$R$4/8*(R20/("1：00"))),"")</f>
        <v/>
      </c>
      <c r="U20" s="397" t="str">
        <f>IF(OR(G20="",H20="",N20="",P20=""),"",IF(R20-TIME(8,0,0)&lt;0,0,R20-TIME(8,0,0)))</f>
        <v/>
      </c>
      <c r="V20" s="398" t="s">
        <v>20</v>
      </c>
      <c r="W20" s="400" t="str">
        <f>IF(OR(N20="",P20="",U20=""),"",(($R$4/8*U20)/"1:00"*0.25))</f>
        <v/>
      </c>
      <c r="X20" s="397" t="str">
        <f>IF(OR(G20="",H20="",N20="",P20=""),"",IF(OR(P20&lt;TIMEVALUE("5:00"),P20&gt;TIMEVALUE("22:00")),IF(P20-N20&lt;0,IF(AND(N20&lt;TIMEVALUE("22:01"),P20+1&gt;TIMEVALUE("22:00")),P20+1-"22:00",0)+IF(AND(N20&gt;TIMEVALUE("22:00"),P20+1&gt;TIMEVALUE("22:00")),P20+1-N20,0),IF(AND(N20&lt;TIMEVALUE("22:01"),P20&gt;TIMEVALUE("22:00")),P20-"22:00",0))+IF(AND(N20&lt;TIMEVALUE("5:00"),P20&gt;TIMEVALUE("0:00")),P20-N20,0),IF(P20-N20&lt;0,IF(AND(N20&lt;TIMEVALUE("22:01"),P20+1&gt;TIMEVALUE("22:00")),"29:00"-"22:00",0)+IF(AND(N20&gt;TIMEVALUE("22:00"),P20+1&gt;TIMEVALUE("22:00")),"29:00"-N20,0),IF(AND(N20&lt;TIMEVALUE("22:01"),P20&gt;TIMEVALUE("22:00")),"29:00"-"22:00",0))+IF(AND(N20&lt;TIMEVALUE("5:00"),P20&gt;TIMEVALUE("0:00")),"29:00"-N20,0)))</f>
        <v/>
      </c>
      <c r="Y20" s="401" t="s">
        <v>20</v>
      </c>
      <c r="Z20" s="402" t="str">
        <f t="shared" ref="Z20:Z23" si="32">IFERROR(IF(OR(N20="",P20=""),"",(($R$4/8*0.25*X20)/"1:00")),"")</f>
        <v/>
      </c>
      <c r="AA20" s="403"/>
      <c r="AB20" s="559"/>
      <c r="AC20" s="560"/>
      <c r="AD20" s="561"/>
      <c r="AE20" s="562" t="s">
        <v>2</v>
      </c>
      <c r="AF20" s="563"/>
      <c r="AG20" s="564"/>
      <c r="AH20" s="565"/>
      <c r="AI20" s="566" t="s">
        <v>21</v>
      </c>
      <c r="AJ20" s="836" t="str">
        <f t="shared" si="22"/>
        <v/>
      </c>
      <c r="AK20" s="837"/>
      <c r="AL20" s="275"/>
      <c r="AM20" s="276" t="str">
        <f>IFERROR(IF(OR(AND(H20="",H21=""),N20="",P20=""),"",T20+W20+Z20),"")</f>
        <v/>
      </c>
      <c r="AN20" s="247"/>
      <c r="AO20" s="277" t="str">
        <f t="shared" si="10"/>
        <v/>
      </c>
      <c r="AP20" s="278" t="str">
        <f>U20</f>
        <v/>
      </c>
      <c r="AQ20" s="279"/>
      <c r="AR20" s="279" t="str">
        <f t="shared" si="11"/>
        <v/>
      </c>
      <c r="AS20" s="538"/>
      <c r="AT20" s="280"/>
      <c r="AU20" s="280"/>
      <c r="AV20" s="280"/>
      <c r="AW20" s="280"/>
      <c r="AX20" s="247"/>
      <c r="AY20" s="805"/>
      <c r="AZ20" s="805"/>
      <c r="BA20" s="248"/>
      <c r="BB20" s="544"/>
    </row>
    <row r="21" spans="1:54" ht="18.75" customHeight="1">
      <c r="A21" s="12"/>
      <c r="B21" s="12"/>
      <c r="C21" s="809"/>
      <c r="D21" s="226"/>
      <c r="E21" s="227"/>
      <c r="F21" s="811"/>
      <c r="G21" s="828"/>
      <c r="H21" s="149"/>
      <c r="I21" s="220"/>
      <c r="J21" s="221"/>
      <c r="K21" s="217"/>
      <c r="L21" s="146"/>
      <c r="M21" s="394" t="s">
        <v>206</v>
      </c>
      <c r="N21" s="147"/>
      <c r="O21" s="396" t="s">
        <v>19</v>
      </c>
      <c r="P21" s="148"/>
      <c r="Q21" s="215"/>
      <c r="R21" s="404" t="str">
        <f>IF(OR(G20="",H20="",N21="",P21=""),"",IF(P21-N21&lt;0,P21-N21+1-IF(AND(N21&lt;TIMEVALUE("12:00"),P21+1&gt;TIMEVALUE("12:59")),"1:00",0),P21-N21-IF(AND(N21&lt;TIMEVALUE("12:00"),P21&gt;TIMEVALUE("12:59")),"1:00",0)))</f>
        <v/>
      </c>
      <c r="S21" s="405" t="s">
        <v>20</v>
      </c>
      <c r="T21" s="406" t="str">
        <f>IFERROR(IF(OR(N21="",P21=""),"",$R$6/8*(R21/("1：00"))),"")</f>
        <v/>
      </c>
      <c r="U21" s="404" t="str">
        <f>IF(OR(G20="",H20="",N21="",P21=""),"",IF(R21-TIME(8,0,0)&lt;0,0,R21-TIME(8,0,0)))</f>
        <v/>
      </c>
      <c r="V21" s="405" t="s">
        <v>20</v>
      </c>
      <c r="W21" s="407" t="str">
        <f>IF(OR(N21="",P21="",U21=""),"",(($R$6/8*U21)/"1:00"*0))</f>
        <v/>
      </c>
      <c r="X21" s="404" t="str">
        <f>IF(OR(G20="",H20="",N21="",P21=""),"",IF(OR(P21&lt;TIMEVALUE("5:00"),P21&gt;TIMEVALUE("22:00")),IF(P21-N21&lt;0,IF(AND(N21&lt;TIMEVALUE("22:01"),P21+1&gt;TIMEVALUE("22:00")),P21+1-"22:00",0)+IF(AND(N21&gt;TIMEVALUE("22:00"),P21+1&gt;TIMEVALUE("22:00")),P21+1-N21,0),IF(AND(N21&lt;TIMEVALUE("22:01"),P21&gt;TIMEVALUE("22:00")),P21-"22:00",0))+IF(AND(N21&lt;TIMEVALUE("5:00"),P21&gt;TIMEVALUE("0:00")),P21-N21,0),IF(P21-N21&lt;0,IF(AND(N21&lt;TIMEVALUE("22:01"),P21+1&gt;TIMEVALUE("22:00")),"29:00"-"22:00",0)+IF(AND(N21&gt;TIMEVALUE("22:00"),P21+1&gt;TIMEVALUE("22:00")),"29:00"-N21,0),IF(AND(N21&lt;TIMEVALUE("22:01"),P21&gt;TIMEVALUE("22:00")),"29:00"-"22:00",0))+IF(AND(N21&lt;TIMEVALUE("5:00"),P21&gt;TIMEVALUE("0:00")),"29:00"-N21,0)))</f>
        <v/>
      </c>
      <c r="Y21" s="408" t="s">
        <v>20</v>
      </c>
      <c r="Z21" s="409" t="str">
        <f t="shared" si="32"/>
        <v/>
      </c>
      <c r="AA21" s="403"/>
      <c r="AB21" s="534"/>
      <c r="AC21" s="554"/>
      <c r="AD21" s="555"/>
      <c r="AE21" s="536" t="s">
        <v>2</v>
      </c>
      <c r="AF21" s="533"/>
      <c r="AG21" s="535"/>
      <c r="AH21" s="294"/>
      <c r="AI21" s="461" t="s">
        <v>21</v>
      </c>
      <c r="AJ21" s="838" t="str">
        <f t="shared" si="22"/>
        <v/>
      </c>
      <c r="AK21" s="839"/>
      <c r="AL21" s="275"/>
      <c r="AM21" s="281" t="str">
        <f>IFERROR(IF(OR(AND(H20="",H21=""),N21="",P21=""),"",T21+W21+Z21),"")</f>
        <v/>
      </c>
      <c r="AN21" s="247"/>
      <c r="AO21" s="277" t="str">
        <f t="shared" si="10"/>
        <v/>
      </c>
      <c r="AP21" s="278"/>
      <c r="AQ21" s="279" t="str">
        <f>U21</f>
        <v/>
      </c>
      <c r="AR21" s="279" t="str">
        <f t="shared" si="11"/>
        <v/>
      </c>
      <c r="AS21" s="539"/>
      <c r="AT21" s="540"/>
      <c r="AU21" s="541"/>
      <c r="AV21" s="542"/>
      <c r="AW21" s="282"/>
      <c r="AX21" s="248"/>
      <c r="AY21" s="546"/>
      <c r="AZ21" s="280"/>
      <c r="BA21" s="280"/>
      <c r="BB21" s="245"/>
    </row>
    <row r="22" spans="1:54" ht="18.75" customHeight="1">
      <c r="A22" s="12"/>
      <c r="B22" s="12"/>
      <c r="C22" s="808">
        <f>C20+1</f>
        <v>45203</v>
      </c>
      <c r="D22" s="224" t="str">
        <f>IFERROR(INDEX(管理リスト!$K$3:$K$32,MATCH(C22,管理リスト!$L$3:$L$32,0)),"")</f>
        <v/>
      </c>
      <c r="E22" s="225">
        <f t="shared" ref="E22" si="33">IF(D22="",F22,D22)</f>
        <v>4</v>
      </c>
      <c r="F22" s="810">
        <f t="shared" ref="F22" si="34">WEEKDAY(C22,1)</f>
        <v>4</v>
      </c>
      <c r="G22" s="827"/>
      <c r="H22" s="223" t="str">
        <f t="shared" ref="H22" si="35">IF(G22="欠勤","",IF(OR(G22="有給休暇",G22="臨時休業日",G22="振替休日",G22="代休（休日出勤）"),G22,IF(H23&lt;&gt;"","事業所外勤務",IF(AND(G22&lt;&gt;"",OR(N23&lt;&gt;"",N22&lt;&gt;"")),"事業所勤務",IF(OR(D22=1,E22=1,E22=7),"","就業日")))))</f>
        <v>就業日</v>
      </c>
      <c r="I22" s="218" t="str">
        <f t="shared" ref="I22" si="36">IF(AND($N22="",$N23=""),"",IF(OR($G22="",$G22="有給休暇",$G22="振替休日",$G22="代休（休日出勤）",$G22="臨時休業日",$G22="欠勤"),"","※"))</f>
        <v/>
      </c>
      <c r="J22" s="219" t="str">
        <f t="shared" ref="J22" si="37">IF(AND($N22="",$N23=""),"",IF(OR($N23="",$G22="",$G22="有給休暇",$G22="振替休日",$G22="代休（休日出勤）",$G22="臨時休業日",$G22="欠勤"),"","●"))</f>
        <v/>
      </c>
      <c r="K22" s="216" t="str">
        <f t="shared" ref="K22" si="38">IF(AND(N22="",N23=""),"",IF(OR(N22&gt;TIMEVALUE("19:59"),N23&gt;TIMEVALUE("19:59")),"","∇"))</f>
        <v/>
      </c>
      <c r="L22" s="143" t="str">
        <f t="shared" ref="L22" si="39">IF(AND(N22="",N23=""),"",IF(OR(N22&gt;TIMEVALUE("19:59"),N23&gt;TIMEVALUE("19:59")),"★",""))</f>
        <v/>
      </c>
      <c r="M22" s="410" t="s">
        <v>18</v>
      </c>
      <c r="N22" s="144"/>
      <c r="O22" s="412" t="s">
        <v>19</v>
      </c>
      <c r="P22" s="145"/>
      <c r="Q22" s="214"/>
      <c r="R22" s="414" t="str">
        <f t="shared" ref="R22" si="40">IF(OR(G22="",H22="",N22="",P22=""),"",IF(P22-N22&lt;0,P22-N22+1-IF(AND(N22&lt;TIMEVALUE("12:00"),P22+1&gt;TIMEVALUE("12:59")),"1:00",0),P22-N22-IF(AND(N22&lt;TIMEVALUE("12:00"),P22&gt;TIMEVALUE("12:59")),"1:00",0)))</f>
        <v/>
      </c>
      <c r="S22" s="415" t="s">
        <v>20</v>
      </c>
      <c r="T22" s="416" t="str">
        <f t="shared" ref="T22" si="41">IFERROR(IF(OR(N22="",P22=""),"",$R$4/8*(R22/("1：00"))),"")</f>
        <v/>
      </c>
      <c r="U22" s="414" t="str">
        <f t="shared" ref="U22" si="42">IF(OR(G22="",H22="",N22="",P22=""),"",IF(R22-TIME(8,0,0)&lt;0,0,R22-TIME(8,0,0)))</f>
        <v/>
      </c>
      <c r="V22" s="415" t="s">
        <v>20</v>
      </c>
      <c r="W22" s="417" t="str">
        <f t="shared" ref="W22" si="43">IF(OR(N22="",P22="",U22=""),"",(($R$4/8*U22)/"1:00"*0.25))</f>
        <v/>
      </c>
      <c r="X22" s="414" t="str">
        <f t="shared" ref="X22" si="44">IF(OR(G22="",H22="",N22="",P22=""),"",IF(OR(P22&lt;TIMEVALUE("5:00"),P22&gt;TIMEVALUE("22:00")),IF(P22-N22&lt;0,IF(AND(N22&lt;TIMEVALUE("22:01"),P22+1&gt;TIMEVALUE("22:00")),P22+1-"22:00",0)+IF(AND(N22&gt;TIMEVALUE("22:00"),P22+1&gt;TIMEVALUE("22:00")),P22+1-N22,0),IF(AND(N22&lt;TIMEVALUE("22:01"),P22&gt;TIMEVALUE("22:00")),P22-"22:00",0))+IF(AND(N22&lt;TIMEVALUE("5:00"),P22&gt;TIMEVALUE("0:00")),P22-N22,0),IF(P22-N22&lt;0,IF(AND(N22&lt;TIMEVALUE("22:01"),P22+1&gt;TIMEVALUE("22:00")),"29:00"-"22:00",0)+IF(AND(N22&gt;TIMEVALUE("22:00"),P22+1&gt;TIMEVALUE("22:00")),"29:00"-N22,0),IF(AND(N22&lt;TIMEVALUE("22:01"),P22&gt;TIMEVALUE("22:00")),"29:00"-"22:00",0))+IF(AND(N22&lt;TIMEVALUE("5:00"),P22&gt;TIMEVALUE("0:00")),"29:00"-N22,0)))</f>
        <v/>
      </c>
      <c r="Y22" s="418" t="s">
        <v>20</v>
      </c>
      <c r="Z22" s="140" t="str">
        <f t="shared" si="32"/>
        <v/>
      </c>
      <c r="AA22" s="386"/>
      <c r="AB22" s="559"/>
      <c r="AC22" s="560"/>
      <c r="AD22" s="561"/>
      <c r="AE22" s="562" t="s">
        <v>2</v>
      </c>
      <c r="AF22" s="563"/>
      <c r="AG22" s="564"/>
      <c r="AH22" s="565"/>
      <c r="AI22" s="566" t="s">
        <v>21</v>
      </c>
      <c r="AJ22" s="836" t="str">
        <f t="shared" si="22"/>
        <v/>
      </c>
      <c r="AK22" s="837"/>
      <c r="AL22" s="275"/>
      <c r="AM22" s="276" t="str">
        <f>IFERROR(IF(OR(AND(H22="",H23=""),N22="",P22=""),"",T22+W22+Z22),"")</f>
        <v/>
      </c>
      <c r="AN22" s="247"/>
      <c r="AO22" s="277" t="str">
        <f t="shared" si="10"/>
        <v/>
      </c>
      <c r="AP22" s="278" t="str">
        <f>U22</f>
        <v/>
      </c>
      <c r="AQ22" s="279"/>
      <c r="AR22" s="279" t="str">
        <f t="shared" si="11"/>
        <v/>
      </c>
      <c r="AS22" s="538"/>
      <c r="AT22" s="280"/>
      <c r="AU22" s="280"/>
      <c r="AV22" s="280"/>
      <c r="AW22" s="280"/>
      <c r="AX22" s="247"/>
      <c r="AY22" s="805"/>
      <c r="AZ22" s="805"/>
      <c r="BA22" s="248"/>
      <c r="BB22" s="544"/>
    </row>
    <row r="23" spans="1:54" ht="18.75" customHeight="1">
      <c r="A23" s="12"/>
      <c r="B23" s="12"/>
      <c r="C23" s="809"/>
      <c r="D23" s="226"/>
      <c r="E23" s="227"/>
      <c r="F23" s="811"/>
      <c r="G23" s="828"/>
      <c r="H23" s="149"/>
      <c r="I23" s="220"/>
      <c r="J23" s="221"/>
      <c r="K23" s="217"/>
      <c r="L23" s="146"/>
      <c r="M23" s="411" t="s">
        <v>206</v>
      </c>
      <c r="N23" s="147"/>
      <c r="O23" s="413" t="s">
        <v>19</v>
      </c>
      <c r="P23" s="148"/>
      <c r="Q23" s="215"/>
      <c r="R23" s="419" t="str">
        <f t="shared" ref="R23" si="45">IF(OR(G22="",H22="",N23="",P23=""),"",IF(P23-N23&lt;0,P23-N23+1-IF(AND(N23&lt;TIMEVALUE("12:00"),P23+1&gt;TIMEVALUE("12:59")),"1:00",0),P23-N23-IF(AND(N23&lt;TIMEVALUE("12:00"),P23&gt;TIMEVALUE("12:59")),"1:00",0)))</f>
        <v/>
      </c>
      <c r="S23" s="420" t="s">
        <v>20</v>
      </c>
      <c r="T23" s="421" t="str">
        <f t="shared" ref="T23" si="46">IFERROR(IF(OR(N23="",P23=""),"",$R$6/8*(R23/("1：00"))),"")</f>
        <v/>
      </c>
      <c r="U23" s="419" t="str">
        <f t="shared" ref="U23" si="47">IF(OR(G22="",H22="",N23="",P23=""),"",IF(R23-TIME(8,0,0)&lt;0,0,R23-TIME(8,0,0)))</f>
        <v/>
      </c>
      <c r="V23" s="420" t="s">
        <v>20</v>
      </c>
      <c r="W23" s="422" t="str">
        <f t="shared" ref="W23" si="48">IF(OR(N23="",P23="",U23=""),"",(($R$6/8*U23)/"1:00"*0))</f>
        <v/>
      </c>
      <c r="X23" s="419" t="str">
        <f t="shared" ref="X23" si="49">IF(OR(G22="",H22="",N23="",P23=""),"",IF(OR(P23&lt;TIMEVALUE("5:00"),P23&gt;TIMEVALUE("22:00")),IF(P23-N23&lt;0,IF(AND(N23&lt;TIMEVALUE("22:01"),P23+1&gt;TIMEVALUE("22:00")),P23+1-"22:00",0)+IF(AND(N23&gt;TIMEVALUE("22:00"),P23+1&gt;TIMEVALUE("22:00")),P23+1-N23,0),IF(AND(N23&lt;TIMEVALUE("22:01"),P23&gt;TIMEVALUE("22:00")),P23-"22:00",0))+IF(AND(N23&lt;TIMEVALUE("5:00"),P23&gt;TIMEVALUE("0:00")),P23-N23,0),IF(P23-N23&lt;0,IF(AND(N23&lt;TIMEVALUE("22:01"),P23+1&gt;TIMEVALUE("22:00")),"29:00"-"22:00",0)+IF(AND(N23&gt;TIMEVALUE("22:00"),P23+1&gt;TIMEVALUE("22:00")),"29:00"-N23,0),IF(AND(N23&lt;TIMEVALUE("22:01"),P23&gt;TIMEVALUE("22:00")),"29:00"-"22:00",0))+IF(AND(N23&lt;TIMEVALUE("5:00"),P23&gt;TIMEVALUE("0:00")),"29:00"-N23,0)))</f>
        <v/>
      </c>
      <c r="Y23" s="423" t="s">
        <v>20</v>
      </c>
      <c r="Z23" s="141" t="str">
        <f t="shared" si="32"/>
        <v/>
      </c>
      <c r="AA23" s="386"/>
      <c r="AB23" s="534"/>
      <c r="AC23" s="554"/>
      <c r="AD23" s="555"/>
      <c r="AE23" s="536" t="s">
        <v>2</v>
      </c>
      <c r="AF23" s="533"/>
      <c r="AG23" s="535"/>
      <c r="AH23" s="294"/>
      <c r="AI23" s="461" t="s">
        <v>21</v>
      </c>
      <c r="AJ23" s="838" t="str">
        <f t="shared" si="22"/>
        <v/>
      </c>
      <c r="AK23" s="839"/>
      <c r="AL23" s="275"/>
      <c r="AM23" s="281" t="str">
        <f>IFERROR(IF(OR(AND(H22="",H23=""),N23="",P23=""),"",T23+W23+Z23),"")</f>
        <v/>
      </c>
      <c r="AN23" s="247"/>
      <c r="AO23" s="277" t="str">
        <f t="shared" si="10"/>
        <v/>
      </c>
      <c r="AP23" s="278"/>
      <c r="AQ23" s="279" t="str">
        <f>U23</f>
        <v/>
      </c>
      <c r="AR23" s="279" t="str">
        <f t="shared" si="11"/>
        <v/>
      </c>
      <c r="AS23" s="539"/>
      <c r="AT23" s="540"/>
      <c r="AU23" s="541"/>
      <c r="AV23" s="542"/>
      <c r="AW23" s="282"/>
      <c r="AX23" s="248"/>
      <c r="AY23" s="546"/>
      <c r="AZ23" s="280"/>
      <c r="BA23" s="280"/>
      <c r="BB23" s="245"/>
    </row>
    <row r="24" spans="1:54" ht="18.75" customHeight="1">
      <c r="A24" s="12"/>
      <c r="B24" s="12"/>
      <c r="C24" s="808">
        <f>C22+1</f>
        <v>45204</v>
      </c>
      <c r="D24" s="224" t="str">
        <f>IFERROR(INDEX(管理リスト!$K$3:$K$32,MATCH(C24,管理リスト!$L$3:$L$32,0)),"")</f>
        <v/>
      </c>
      <c r="E24" s="225">
        <f t="shared" ref="E24" si="50">IF(D24="",F24,D24)</f>
        <v>5</v>
      </c>
      <c r="F24" s="810">
        <f t="shared" ref="F24" si="51">WEEKDAY(C24,1)</f>
        <v>5</v>
      </c>
      <c r="G24" s="827"/>
      <c r="H24" s="223" t="str">
        <f t="shared" ref="H24" si="52">IF(G24="欠勤","",IF(OR(G24="有給休暇",G24="臨時休業日",G24="振替休日",G24="代休（休日出勤）"),G24,IF(H25&lt;&gt;"","事業所外勤務",IF(AND(G24&lt;&gt;"",OR(N25&lt;&gt;"",N24&lt;&gt;"")),"事業所勤務",IF(OR(D24=1,E24=1,E24=7),"","就業日")))))</f>
        <v>就業日</v>
      </c>
      <c r="I24" s="218" t="str">
        <f t="shared" ref="I24" si="53">IF(AND($N24="",$N25=""),"",IF(OR($G24="",$G24="有給休暇",$G24="振替休日",$G24="代休（休日出勤）",$G24="臨時休業日",$G24="欠勤"),"","※"))</f>
        <v/>
      </c>
      <c r="J24" s="219" t="str">
        <f t="shared" ref="J24" si="54">IF(AND($N24="",$N25=""),"",IF(OR($N25="",$G24="",$G24="有給休暇",$G24="振替休日",$G24="代休（休日出勤）",$G24="臨時休業日",$G24="欠勤"),"","●"))</f>
        <v/>
      </c>
      <c r="K24" s="216" t="str">
        <f t="shared" ref="K24" si="55">IF(AND(N24="",N25=""),"",IF(OR(N24&gt;TIMEVALUE("19:59"),N25&gt;TIMEVALUE("19:59")),"","∇"))</f>
        <v/>
      </c>
      <c r="L24" s="143" t="str">
        <f t="shared" ref="L24" si="56">IF(AND(N24="",N25=""),"",IF(OR(N24&gt;TIMEVALUE("19:59"),N25&gt;TIMEVALUE("19:59")),"★",""))</f>
        <v/>
      </c>
      <c r="M24" s="393" t="s">
        <v>18</v>
      </c>
      <c r="N24" s="144"/>
      <c r="O24" s="395" t="s">
        <v>19</v>
      </c>
      <c r="P24" s="145"/>
      <c r="Q24" s="214"/>
      <c r="R24" s="397" t="str">
        <f t="shared" ref="R24" si="57">IF(OR(G24="",H24="",N24="",P24=""),"",IF(P24-N24&lt;0,P24-N24+1-IF(AND(N24&lt;TIMEVALUE("12:00"),P24+1&gt;TIMEVALUE("12:59")),"1:00",0),P24-N24-IF(AND(N24&lt;TIMEVALUE("12:00"),P24&gt;TIMEVALUE("12:59")),"1:00",0)))</f>
        <v/>
      </c>
      <c r="S24" s="398" t="s">
        <v>20</v>
      </c>
      <c r="T24" s="399" t="str">
        <f t="shared" ref="T24" si="58">IFERROR(IF(OR(N24="",P24=""),"",$R$4/8*(R24/("1：00"))),"")</f>
        <v/>
      </c>
      <c r="U24" s="397" t="str">
        <f t="shared" ref="U24" si="59">IF(OR(G24="",H24="",N24="",P24=""),"",IF(R24-TIME(8,0,0)&lt;0,0,R24-TIME(8,0,0)))</f>
        <v/>
      </c>
      <c r="V24" s="398" t="s">
        <v>20</v>
      </c>
      <c r="W24" s="400" t="str">
        <f t="shared" ref="W24" si="60">IF(OR(N24="",P24="",U24=""),"",(($R$4/8*U24)/"1:00"*0.25))</f>
        <v/>
      </c>
      <c r="X24" s="397" t="str">
        <f t="shared" ref="X24" si="61">IF(OR(G24="",H24="",N24="",P24=""),"",IF(OR(P24&lt;TIMEVALUE("5:00"),P24&gt;TIMEVALUE("22:00")),IF(P24-N24&lt;0,IF(AND(N24&lt;TIMEVALUE("22:01"),P24+1&gt;TIMEVALUE("22:00")),P24+1-"22:00",0)+IF(AND(N24&gt;TIMEVALUE("22:00"),P24+1&gt;TIMEVALUE("22:00")),P24+1-N24,0),IF(AND(N24&lt;TIMEVALUE("22:01"),P24&gt;TIMEVALUE("22:00")),P24-"22:00",0))+IF(AND(N24&lt;TIMEVALUE("5:00"),P24&gt;TIMEVALUE("0:00")),P24-N24,0),IF(P24-N24&lt;0,IF(AND(N24&lt;TIMEVALUE("22:01"),P24+1&gt;TIMEVALUE("22:00")),"29:00"-"22:00",0)+IF(AND(N24&gt;TIMEVALUE("22:00"),P24+1&gt;TIMEVALUE("22:00")),"29:00"-N24,0),IF(AND(N24&lt;TIMEVALUE("22:01"),P24&gt;TIMEVALUE("22:00")),"29:00"-"22:00",0))+IF(AND(N24&lt;TIMEVALUE("5:00"),P24&gt;TIMEVALUE("0:00")),"29:00"-N24,0)))</f>
        <v/>
      </c>
      <c r="Y24" s="401" t="s">
        <v>20</v>
      </c>
      <c r="Z24" s="402" t="str">
        <f t="shared" ref="Z24:Z77" si="62">IFERROR(IF(OR(N24="",P24=""),"",(($R$4/8*0.25*X24)/"1:00")),"")</f>
        <v/>
      </c>
      <c r="AA24" s="403"/>
      <c r="AB24" s="559"/>
      <c r="AC24" s="560"/>
      <c r="AD24" s="561"/>
      <c r="AE24" s="562" t="s">
        <v>2</v>
      </c>
      <c r="AF24" s="563"/>
      <c r="AG24" s="564"/>
      <c r="AH24" s="565"/>
      <c r="AI24" s="566" t="s">
        <v>21</v>
      </c>
      <c r="AJ24" s="836" t="str">
        <f t="shared" si="22"/>
        <v/>
      </c>
      <c r="AK24" s="837"/>
      <c r="AL24" s="275"/>
      <c r="AM24" s="276" t="str">
        <f>IFERROR(IF(OR(AND(H24="",H25=""),N24="",P24=""),"",T24+W24+Z24),"")</f>
        <v/>
      </c>
      <c r="AN24" s="247"/>
      <c r="AO24" s="277" t="str">
        <f t="shared" si="10"/>
        <v/>
      </c>
      <c r="AP24" s="278" t="str">
        <f>U24</f>
        <v/>
      </c>
      <c r="AQ24" s="279"/>
      <c r="AR24" s="279" t="str">
        <f t="shared" si="11"/>
        <v/>
      </c>
      <c r="AS24" s="538"/>
      <c r="AT24" s="280"/>
      <c r="AU24" s="280"/>
      <c r="AV24" s="280"/>
      <c r="AW24" s="280"/>
      <c r="AX24" s="247"/>
      <c r="AY24" s="805"/>
      <c r="AZ24" s="805"/>
      <c r="BA24" s="248"/>
      <c r="BB24" s="544"/>
    </row>
    <row r="25" spans="1:54" ht="18.75" customHeight="1">
      <c r="A25" s="12"/>
      <c r="B25" s="12"/>
      <c r="C25" s="809"/>
      <c r="D25" s="226"/>
      <c r="E25" s="227"/>
      <c r="F25" s="811"/>
      <c r="G25" s="828"/>
      <c r="H25" s="149"/>
      <c r="I25" s="220"/>
      <c r="J25" s="221"/>
      <c r="K25" s="217"/>
      <c r="L25" s="146"/>
      <c r="M25" s="394" t="s">
        <v>206</v>
      </c>
      <c r="N25" s="147"/>
      <c r="O25" s="396" t="s">
        <v>19</v>
      </c>
      <c r="P25" s="148"/>
      <c r="Q25" s="215"/>
      <c r="R25" s="404" t="str">
        <f t="shared" ref="R25" si="63">IF(OR(G24="",H24="",N25="",P25=""),"",IF(P25-N25&lt;0,P25-N25+1-IF(AND(N25&lt;TIMEVALUE("12:00"),P25+1&gt;TIMEVALUE("12:59")),"1:00",0),P25-N25-IF(AND(N25&lt;TIMEVALUE("12:00"),P25&gt;TIMEVALUE("12:59")),"1:00",0)))</f>
        <v/>
      </c>
      <c r="S25" s="405" t="s">
        <v>20</v>
      </c>
      <c r="T25" s="406" t="str">
        <f t="shared" ref="T25" si="64">IFERROR(IF(OR(N25="",P25=""),"",$R$6/8*(R25/("1：00"))),"")</f>
        <v/>
      </c>
      <c r="U25" s="404" t="str">
        <f t="shared" ref="U25" si="65">IF(OR(G24="",H24="",N25="",P25=""),"",IF(R25-TIME(8,0,0)&lt;0,0,R25-TIME(8,0,0)))</f>
        <v/>
      </c>
      <c r="V25" s="405" t="s">
        <v>20</v>
      </c>
      <c r="W25" s="407" t="str">
        <f t="shared" ref="W25" si="66">IF(OR(N25="",P25="",U25=""),"",(($R$6/8*U25)/"1:00"*0))</f>
        <v/>
      </c>
      <c r="X25" s="404" t="str">
        <f t="shared" ref="X25" si="67">IF(OR(G24="",H24="",N25="",P25=""),"",IF(OR(P25&lt;TIMEVALUE("5:00"),P25&gt;TIMEVALUE("22:00")),IF(P25-N25&lt;0,IF(AND(N25&lt;TIMEVALUE("22:01"),P25+1&gt;TIMEVALUE("22:00")),P25+1-"22:00",0)+IF(AND(N25&gt;TIMEVALUE("22:00"),P25+1&gt;TIMEVALUE("22:00")),P25+1-N25,0),IF(AND(N25&lt;TIMEVALUE("22:01"),P25&gt;TIMEVALUE("22:00")),P25-"22:00",0))+IF(AND(N25&lt;TIMEVALUE("5:00"),P25&gt;TIMEVALUE("0:00")),P25-N25,0),IF(P25-N25&lt;0,IF(AND(N25&lt;TIMEVALUE("22:01"),P25+1&gt;TIMEVALUE("22:00")),"29:00"-"22:00",0)+IF(AND(N25&gt;TIMEVALUE("22:00"),P25+1&gt;TIMEVALUE("22:00")),"29:00"-N25,0),IF(AND(N25&lt;TIMEVALUE("22:01"),P25&gt;TIMEVALUE("22:00")),"29:00"-"22:00",0))+IF(AND(N25&lt;TIMEVALUE("5:00"),P25&gt;TIMEVALUE("0:00")),"29:00"-N25,0)))</f>
        <v/>
      </c>
      <c r="Y25" s="408" t="s">
        <v>20</v>
      </c>
      <c r="Z25" s="409" t="str">
        <f t="shared" si="62"/>
        <v/>
      </c>
      <c r="AA25" s="403"/>
      <c r="AB25" s="534"/>
      <c r="AC25" s="554"/>
      <c r="AD25" s="555"/>
      <c r="AE25" s="536" t="s">
        <v>2</v>
      </c>
      <c r="AF25" s="533"/>
      <c r="AG25" s="535"/>
      <c r="AH25" s="294"/>
      <c r="AI25" s="461" t="s">
        <v>21</v>
      </c>
      <c r="AJ25" s="838" t="str">
        <f t="shared" si="22"/>
        <v/>
      </c>
      <c r="AK25" s="839"/>
      <c r="AL25" s="275"/>
      <c r="AM25" s="281" t="str">
        <f>IFERROR(IF(OR(AND(H24="",H25=""),N25="",P25=""),"",T25+W25+Z25),"")</f>
        <v/>
      </c>
      <c r="AN25" s="247"/>
      <c r="AO25" s="277" t="str">
        <f t="shared" si="10"/>
        <v/>
      </c>
      <c r="AP25" s="278"/>
      <c r="AQ25" s="279" t="str">
        <f>U25</f>
        <v/>
      </c>
      <c r="AR25" s="279" t="str">
        <f t="shared" si="11"/>
        <v/>
      </c>
      <c r="AS25" s="539"/>
      <c r="AT25" s="540"/>
      <c r="AU25" s="541"/>
      <c r="AV25" s="542"/>
      <c r="AW25" s="282"/>
      <c r="AX25" s="248"/>
      <c r="AY25" s="546"/>
      <c r="AZ25" s="280"/>
      <c r="BA25" s="280"/>
      <c r="BB25" s="245"/>
    </row>
    <row r="26" spans="1:54" ht="18.75" customHeight="1">
      <c r="A26" s="12"/>
      <c r="B26" s="12"/>
      <c r="C26" s="808">
        <f>C24+1</f>
        <v>45205</v>
      </c>
      <c r="D26" s="224" t="str">
        <f>IFERROR(INDEX(管理リスト!$K$3:$K$32,MATCH(C26,管理リスト!$L$3:$L$32,0)),"")</f>
        <v/>
      </c>
      <c r="E26" s="225">
        <f t="shared" ref="E26" si="68">IF(D26="",F26,D26)</f>
        <v>6</v>
      </c>
      <c r="F26" s="810">
        <f t="shared" ref="F26" si="69">WEEKDAY(C26,1)</f>
        <v>6</v>
      </c>
      <c r="G26" s="827"/>
      <c r="H26" s="223" t="str">
        <f t="shared" ref="H26" si="70">IF(G26="欠勤","",IF(OR(G26="有給休暇",G26="臨時休業日",G26="振替休日",G26="代休（休日出勤）"),G26,IF(H27&lt;&gt;"","事業所外勤務",IF(AND(G26&lt;&gt;"",OR(N27&lt;&gt;"",N26&lt;&gt;"")),"事業所勤務",IF(OR(D26=1,E26=1,E26=7),"","就業日")))))</f>
        <v>就業日</v>
      </c>
      <c r="I26" s="218" t="str">
        <f t="shared" ref="I26" si="71">IF(AND($N26="",$N27=""),"",IF(OR($G26="",$G26="有給休暇",$G26="振替休日",$G26="代休（休日出勤）",$G26="臨時休業日",$G26="欠勤"),"","※"))</f>
        <v/>
      </c>
      <c r="J26" s="219" t="str">
        <f t="shared" ref="J26" si="72">IF(AND($N26="",$N27=""),"",IF(OR($N27="",$G26="",$G26="有給休暇",$G26="振替休日",$G26="代休（休日出勤）",$G26="臨時休業日",$G26="欠勤"),"","●"))</f>
        <v/>
      </c>
      <c r="K26" s="216" t="str">
        <f t="shared" ref="K26" si="73">IF(AND(N26="",N27=""),"",IF(OR(N26&gt;TIMEVALUE("19:59"),N27&gt;TIMEVALUE("19:59")),"","∇"))</f>
        <v/>
      </c>
      <c r="L26" s="143" t="str">
        <f t="shared" ref="L26" si="74">IF(AND(N26="",N27=""),"",IF(OR(N26&gt;TIMEVALUE("19:59"),N27&gt;TIMEVALUE("19:59")),"★",""))</f>
        <v/>
      </c>
      <c r="M26" s="410" t="s">
        <v>18</v>
      </c>
      <c r="N26" s="144"/>
      <c r="O26" s="412" t="s">
        <v>19</v>
      </c>
      <c r="P26" s="145"/>
      <c r="Q26" s="214"/>
      <c r="R26" s="414" t="str">
        <f t="shared" ref="R26" si="75">IF(OR(G26="",H26="",N26="",P26=""),"",IF(P26-N26&lt;0,P26-N26+1-IF(AND(N26&lt;TIMEVALUE("12:00"),P26+1&gt;TIMEVALUE("12:59")),"1:00",0),P26-N26-IF(AND(N26&lt;TIMEVALUE("12:00"),P26&gt;TIMEVALUE("12:59")),"1:00",0)))</f>
        <v/>
      </c>
      <c r="S26" s="415" t="s">
        <v>20</v>
      </c>
      <c r="T26" s="416" t="str">
        <f t="shared" ref="T26" si="76">IFERROR(IF(OR(N26="",P26=""),"",$R$4/8*(R26/("1：00"))),"")</f>
        <v/>
      </c>
      <c r="U26" s="414" t="str">
        <f t="shared" ref="U26" si="77">IF(OR(G26="",H26="",N26="",P26=""),"",IF(R26-TIME(8,0,0)&lt;0,0,R26-TIME(8,0,0)))</f>
        <v/>
      </c>
      <c r="V26" s="415" t="s">
        <v>20</v>
      </c>
      <c r="W26" s="417" t="str">
        <f t="shared" ref="W26" si="78">IF(OR(N26="",P26="",U26=""),"",(($R$4/8*U26)/"1:00"*0.25))</f>
        <v/>
      </c>
      <c r="X26" s="414" t="str">
        <f t="shared" ref="X26" si="79">IF(OR(G26="",H26="",N26="",P26=""),"",IF(OR(P26&lt;TIMEVALUE("5:00"),P26&gt;TIMEVALUE("22:00")),IF(P26-N26&lt;0,IF(AND(N26&lt;TIMEVALUE("22:01"),P26+1&gt;TIMEVALUE("22:00")),P26+1-"22:00",0)+IF(AND(N26&gt;TIMEVALUE("22:00"),P26+1&gt;TIMEVALUE("22:00")),P26+1-N26,0),IF(AND(N26&lt;TIMEVALUE("22:01"),P26&gt;TIMEVALUE("22:00")),P26-"22:00",0))+IF(AND(N26&lt;TIMEVALUE("5:00"),P26&gt;TIMEVALUE("0:00")),P26-N26,0),IF(P26-N26&lt;0,IF(AND(N26&lt;TIMEVALUE("22:01"),P26+1&gt;TIMEVALUE("22:00")),"29:00"-"22:00",0)+IF(AND(N26&gt;TIMEVALUE("22:00"),P26+1&gt;TIMEVALUE("22:00")),"29:00"-N26,0),IF(AND(N26&lt;TIMEVALUE("22:01"),P26&gt;TIMEVALUE("22:00")),"29:00"-"22:00",0))+IF(AND(N26&lt;TIMEVALUE("5:00"),P26&gt;TIMEVALUE("0:00")),"29:00"-N26,0)))</f>
        <v/>
      </c>
      <c r="Y26" s="418" t="s">
        <v>20</v>
      </c>
      <c r="Z26" s="140" t="str">
        <f t="shared" si="62"/>
        <v/>
      </c>
      <c r="AA26" s="386"/>
      <c r="AB26" s="559"/>
      <c r="AC26" s="560"/>
      <c r="AD26" s="561"/>
      <c r="AE26" s="562" t="s">
        <v>2</v>
      </c>
      <c r="AF26" s="563"/>
      <c r="AG26" s="564"/>
      <c r="AH26" s="565"/>
      <c r="AI26" s="566" t="s">
        <v>21</v>
      </c>
      <c r="AJ26" s="836" t="str">
        <f t="shared" si="22"/>
        <v/>
      </c>
      <c r="AK26" s="837"/>
      <c r="AL26" s="275"/>
      <c r="AM26" s="276" t="str">
        <f>IFERROR(IF(OR(AND(H26="",H27=""),N26="",P26=""),"",T26+W26+Z26),"")</f>
        <v/>
      </c>
      <c r="AN26" s="247"/>
      <c r="AO26" s="277" t="str">
        <f t="shared" si="10"/>
        <v/>
      </c>
      <c r="AP26" s="278" t="str">
        <f>U26</f>
        <v/>
      </c>
      <c r="AQ26" s="279"/>
      <c r="AR26" s="279" t="str">
        <f t="shared" si="11"/>
        <v/>
      </c>
      <c r="AS26" s="538"/>
      <c r="AT26" s="280"/>
      <c r="AU26" s="280"/>
      <c r="AV26" s="280"/>
      <c r="AW26" s="280"/>
      <c r="AX26" s="247"/>
      <c r="AY26" s="805"/>
      <c r="AZ26" s="805"/>
      <c r="BA26" s="248"/>
      <c r="BB26" s="544"/>
    </row>
    <row r="27" spans="1:54" ht="18.75" customHeight="1">
      <c r="A27" s="12"/>
      <c r="B27" s="12"/>
      <c r="C27" s="809"/>
      <c r="D27" s="226"/>
      <c r="E27" s="227"/>
      <c r="F27" s="811"/>
      <c r="G27" s="828"/>
      <c r="H27" s="149"/>
      <c r="I27" s="220"/>
      <c r="J27" s="221"/>
      <c r="K27" s="217"/>
      <c r="L27" s="146"/>
      <c r="M27" s="411" t="s">
        <v>206</v>
      </c>
      <c r="N27" s="147"/>
      <c r="O27" s="413" t="s">
        <v>19</v>
      </c>
      <c r="P27" s="148"/>
      <c r="Q27" s="215"/>
      <c r="R27" s="419" t="str">
        <f t="shared" ref="R27" si="80">IF(OR(G26="",H26="",N27="",P27=""),"",IF(P27-N27&lt;0,P27-N27+1-IF(AND(N27&lt;TIMEVALUE("12:00"),P27+1&gt;TIMEVALUE("12:59")),"1:00",0),P27-N27-IF(AND(N27&lt;TIMEVALUE("12:00"),P27&gt;TIMEVALUE("12:59")),"1:00",0)))</f>
        <v/>
      </c>
      <c r="S27" s="420" t="s">
        <v>20</v>
      </c>
      <c r="T27" s="421" t="str">
        <f t="shared" ref="T27" si="81">IFERROR(IF(OR(N27="",P27=""),"",$R$6/8*(R27/("1：00"))),"")</f>
        <v/>
      </c>
      <c r="U27" s="419" t="str">
        <f t="shared" ref="U27" si="82">IF(OR(G26="",H26="",N27="",P27=""),"",IF(R27-TIME(8,0,0)&lt;0,0,R27-TIME(8,0,0)))</f>
        <v/>
      </c>
      <c r="V27" s="420" t="s">
        <v>20</v>
      </c>
      <c r="W27" s="422" t="str">
        <f t="shared" ref="W27" si="83">IF(OR(N27="",P27="",U27=""),"",(($R$6/8*U27)/"1:00"*0))</f>
        <v/>
      </c>
      <c r="X27" s="419" t="str">
        <f t="shared" ref="X27" si="84">IF(OR(G26="",H26="",N27="",P27=""),"",IF(OR(P27&lt;TIMEVALUE("5:00"),P27&gt;TIMEVALUE("22:00")),IF(P27-N27&lt;0,IF(AND(N27&lt;TIMEVALUE("22:01"),P27+1&gt;TIMEVALUE("22:00")),P27+1-"22:00",0)+IF(AND(N27&gt;TIMEVALUE("22:00"),P27+1&gt;TIMEVALUE("22:00")),P27+1-N27,0),IF(AND(N27&lt;TIMEVALUE("22:01"),P27&gt;TIMEVALUE("22:00")),P27-"22:00",0))+IF(AND(N27&lt;TIMEVALUE("5:00"),P27&gt;TIMEVALUE("0:00")),P27-N27,0),IF(P27-N27&lt;0,IF(AND(N27&lt;TIMEVALUE("22:01"),P27+1&gt;TIMEVALUE("22:00")),"29:00"-"22:00",0)+IF(AND(N27&gt;TIMEVALUE("22:00"),P27+1&gt;TIMEVALUE("22:00")),"29:00"-N27,0),IF(AND(N27&lt;TIMEVALUE("22:01"),P27&gt;TIMEVALUE("22:00")),"29:00"-"22:00",0))+IF(AND(N27&lt;TIMEVALUE("5:00"),P27&gt;TIMEVALUE("0:00")),"29:00"-N27,0)))</f>
        <v/>
      </c>
      <c r="Y27" s="423" t="s">
        <v>20</v>
      </c>
      <c r="Z27" s="141" t="str">
        <f t="shared" si="62"/>
        <v/>
      </c>
      <c r="AA27" s="386"/>
      <c r="AB27" s="534"/>
      <c r="AC27" s="554"/>
      <c r="AD27" s="555"/>
      <c r="AE27" s="536" t="s">
        <v>2</v>
      </c>
      <c r="AF27" s="533"/>
      <c r="AG27" s="535"/>
      <c r="AH27" s="294"/>
      <c r="AI27" s="461" t="s">
        <v>21</v>
      </c>
      <c r="AJ27" s="838" t="str">
        <f t="shared" si="22"/>
        <v/>
      </c>
      <c r="AK27" s="839"/>
      <c r="AL27" s="275"/>
      <c r="AM27" s="281" t="str">
        <f>IFERROR(IF(OR(AND(H26="",H27=""),N27="",P27=""),"",T27+W27+Z27),"")</f>
        <v/>
      </c>
      <c r="AN27" s="247"/>
      <c r="AO27" s="277" t="str">
        <f t="shared" si="10"/>
        <v/>
      </c>
      <c r="AP27" s="278"/>
      <c r="AQ27" s="279" t="str">
        <f>U27</f>
        <v/>
      </c>
      <c r="AR27" s="279" t="str">
        <f t="shared" si="11"/>
        <v/>
      </c>
      <c r="AS27" s="539"/>
      <c r="AT27" s="540"/>
      <c r="AU27" s="541"/>
      <c r="AV27" s="542"/>
      <c r="AW27" s="282"/>
      <c r="AX27" s="248"/>
      <c r="AY27" s="546"/>
      <c r="AZ27" s="280"/>
      <c r="BA27" s="280"/>
      <c r="BB27" s="245"/>
    </row>
    <row r="28" spans="1:54" ht="18.75" customHeight="1">
      <c r="A28" s="12"/>
      <c r="B28" s="12"/>
      <c r="C28" s="808">
        <f>C26+1</f>
        <v>45206</v>
      </c>
      <c r="D28" s="224" t="str">
        <f>IFERROR(INDEX(管理リスト!$K$3:$K$32,MATCH(C28,管理リスト!$L$3:$L$32,0)),"")</f>
        <v/>
      </c>
      <c r="E28" s="225">
        <f t="shared" ref="E28" si="85">IF(D28="",F28,D28)</f>
        <v>7</v>
      </c>
      <c r="F28" s="810">
        <f t="shared" ref="F28" si="86">WEEKDAY(C28,1)</f>
        <v>7</v>
      </c>
      <c r="G28" s="827"/>
      <c r="H28" s="223" t="str">
        <f t="shared" ref="H28" si="87">IF(G28="欠勤","",IF(OR(G28="有給休暇",G28="臨時休業日",G28="振替休日",G28="代休（休日出勤）"),G28,IF(H29&lt;&gt;"","事業所外勤務",IF(AND(G28&lt;&gt;"",OR(N29&lt;&gt;"",N28&lt;&gt;"")),"事業所勤務",IF(OR(D28=1,E28=1,E28=7),"","就業日")))))</f>
        <v/>
      </c>
      <c r="I28" s="218" t="str">
        <f t="shared" ref="I28" si="88">IF(AND($N28="",$N29=""),"",IF(OR($G28="",$G28="有給休暇",$G28="振替休日",$G28="代休（休日出勤）",$G28="臨時休業日",$G28="欠勤"),"","※"))</f>
        <v/>
      </c>
      <c r="J28" s="219" t="str">
        <f t="shared" ref="J28" si="89">IF(AND($N28="",$N29=""),"",IF(OR($N29="",$G28="",$G28="有給休暇",$G28="振替休日",$G28="代休（休日出勤）",$G28="臨時休業日",$G28="欠勤"),"","●"))</f>
        <v/>
      </c>
      <c r="K28" s="216" t="str">
        <f t="shared" ref="K28" si="90">IF(AND(N28="",N29=""),"",IF(OR(N28&gt;TIMEVALUE("19:59"),N29&gt;TIMEVALUE("19:59")),"","∇"))</f>
        <v/>
      </c>
      <c r="L28" s="143" t="str">
        <f t="shared" ref="L28" si="91">IF(AND(N28="",N29=""),"",IF(OR(N28&gt;TIMEVALUE("19:59"),N29&gt;TIMEVALUE("19:59")),"★",""))</f>
        <v/>
      </c>
      <c r="M28" s="393" t="s">
        <v>18</v>
      </c>
      <c r="N28" s="144"/>
      <c r="O28" s="395" t="s">
        <v>19</v>
      </c>
      <c r="P28" s="145"/>
      <c r="Q28" s="214"/>
      <c r="R28" s="397" t="str">
        <f t="shared" ref="R28" si="92">IF(OR(G28="",H28="",N28="",P28=""),"",IF(P28-N28&lt;0,P28-N28+1-IF(AND(N28&lt;TIMEVALUE("12:00"),P28+1&gt;TIMEVALUE("12:59")),"1:00",0),P28-N28-IF(AND(N28&lt;TIMEVALUE("12:00"),P28&gt;TIMEVALUE("12:59")),"1:00",0)))</f>
        <v/>
      </c>
      <c r="S28" s="398" t="s">
        <v>20</v>
      </c>
      <c r="T28" s="399" t="str">
        <f t="shared" ref="T28" si="93">IFERROR(IF(OR(N28="",P28=""),"",$R$4/8*(R28/("1：00"))),"")</f>
        <v/>
      </c>
      <c r="U28" s="397" t="str">
        <f t="shared" ref="U28" si="94">IF(OR(G28="",H28="",N28="",P28=""),"",IF(R28-TIME(8,0,0)&lt;0,0,R28-TIME(8,0,0)))</f>
        <v/>
      </c>
      <c r="V28" s="398" t="s">
        <v>20</v>
      </c>
      <c r="W28" s="400" t="str">
        <f t="shared" ref="W28" si="95">IF(OR(N28="",P28="",U28=""),"",(($R$4/8*U28)/"1:00"*0.25))</f>
        <v/>
      </c>
      <c r="X28" s="397" t="str">
        <f t="shared" ref="X28" si="96">IF(OR(G28="",H28="",N28="",P28=""),"",IF(OR(P28&lt;TIMEVALUE("5:00"),P28&gt;TIMEVALUE("22:00")),IF(P28-N28&lt;0,IF(AND(N28&lt;TIMEVALUE("22:01"),P28+1&gt;TIMEVALUE("22:00")),P28+1-"22:00",0)+IF(AND(N28&gt;TIMEVALUE("22:00"),P28+1&gt;TIMEVALUE("22:00")),P28+1-N28,0),IF(AND(N28&lt;TIMEVALUE("22:01"),P28&gt;TIMEVALUE("22:00")),P28-"22:00",0))+IF(AND(N28&lt;TIMEVALUE("5:00"),P28&gt;TIMEVALUE("0:00")),P28-N28,0),IF(P28-N28&lt;0,IF(AND(N28&lt;TIMEVALUE("22:01"),P28+1&gt;TIMEVALUE("22:00")),"29:00"-"22:00",0)+IF(AND(N28&gt;TIMEVALUE("22:00"),P28+1&gt;TIMEVALUE("22:00")),"29:00"-N28,0),IF(AND(N28&lt;TIMEVALUE("22:01"),P28&gt;TIMEVALUE("22:00")),"29:00"-"22:00",0))+IF(AND(N28&lt;TIMEVALUE("5:00"),P28&gt;TIMEVALUE("0:00")),"29:00"-N28,0)))</f>
        <v/>
      </c>
      <c r="Y28" s="401" t="s">
        <v>20</v>
      </c>
      <c r="Z28" s="402" t="str">
        <f t="shared" si="62"/>
        <v/>
      </c>
      <c r="AA28" s="403"/>
      <c r="AB28" s="559"/>
      <c r="AC28" s="560"/>
      <c r="AD28" s="561"/>
      <c r="AE28" s="562" t="s">
        <v>2</v>
      </c>
      <c r="AF28" s="563"/>
      <c r="AG28" s="564"/>
      <c r="AH28" s="565"/>
      <c r="AI28" s="566" t="s">
        <v>21</v>
      </c>
      <c r="AJ28" s="836" t="str">
        <f t="shared" si="22"/>
        <v/>
      </c>
      <c r="AK28" s="837"/>
      <c r="AL28" s="275"/>
      <c r="AM28" s="276" t="str">
        <f>IFERROR(IF(OR(AND(H28="",H29=""),N28="",P28=""),"",T28+W28+Z28),"")</f>
        <v/>
      </c>
      <c r="AN28" s="247"/>
      <c r="AO28" s="277" t="str">
        <f t="shared" si="10"/>
        <v/>
      </c>
      <c r="AP28" s="278" t="str">
        <f>U28</f>
        <v/>
      </c>
      <c r="AQ28" s="279"/>
      <c r="AR28" s="279" t="str">
        <f t="shared" si="11"/>
        <v/>
      </c>
      <c r="AS28" s="538"/>
      <c r="AT28" s="280"/>
      <c r="AU28" s="280"/>
      <c r="AV28" s="280"/>
      <c r="AW28" s="280"/>
      <c r="AX28" s="247"/>
      <c r="AY28" s="805"/>
      <c r="AZ28" s="805"/>
      <c r="BA28" s="248"/>
      <c r="BB28" s="544"/>
    </row>
    <row r="29" spans="1:54" ht="18.75" customHeight="1">
      <c r="A29" s="12"/>
      <c r="B29" s="12"/>
      <c r="C29" s="809"/>
      <c r="D29" s="226"/>
      <c r="E29" s="227"/>
      <c r="F29" s="811"/>
      <c r="G29" s="828"/>
      <c r="H29" s="149"/>
      <c r="I29" s="220"/>
      <c r="J29" s="221"/>
      <c r="K29" s="217"/>
      <c r="L29" s="146"/>
      <c r="M29" s="394" t="s">
        <v>206</v>
      </c>
      <c r="N29" s="147"/>
      <c r="O29" s="396" t="s">
        <v>19</v>
      </c>
      <c r="P29" s="148"/>
      <c r="Q29" s="215"/>
      <c r="R29" s="404" t="str">
        <f t="shared" ref="R29" si="97">IF(OR(G28="",H28="",N29="",P29=""),"",IF(P29-N29&lt;0,P29-N29+1-IF(AND(N29&lt;TIMEVALUE("12:00"),P29+1&gt;TIMEVALUE("12:59")),"1:00",0),P29-N29-IF(AND(N29&lt;TIMEVALUE("12:00"),P29&gt;TIMEVALUE("12:59")),"1:00",0)))</f>
        <v/>
      </c>
      <c r="S29" s="405" t="s">
        <v>20</v>
      </c>
      <c r="T29" s="406" t="str">
        <f t="shared" ref="T29" si="98">IFERROR(IF(OR(N29="",P29=""),"",$R$6/8*(R29/("1：00"))),"")</f>
        <v/>
      </c>
      <c r="U29" s="404" t="str">
        <f t="shared" ref="U29" si="99">IF(OR(G28="",H28="",N29="",P29=""),"",IF(R29-TIME(8,0,0)&lt;0,0,R29-TIME(8,0,0)))</f>
        <v/>
      </c>
      <c r="V29" s="405" t="s">
        <v>20</v>
      </c>
      <c r="W29" s="407" t="str">
        <f t="shared" ref="W29" si="100">IF(OR(N29="",P29="",U29=""),"",(($R$6/8*U29)/"1:00"*0))</f>
        <v/>
      </c>
      <c r="X29" s="404" t="str">
        <f t="shared" ref="X29" si="101">IF(OR(G28="",H28="",N29="",P29=""),"",IF(OR(P29&lt;TIMEVALUE("5:00"),P29&gt;TIMEVALUE("22:00")),IF(P29-N29&lt;0,IF(AND(N29&lt;TIMEVALUE("22:01"),P29+1&gt;TIMEVALUE("22:00")),P29+1-"22:00",0)+IF(AND(N29&gt;TIMEVALUE("22:00"),P29+1&gt;TIMEVALUE("22:00")),P29+1-N29,0),IF(AND(N29&lt;TIMEVALUE("22:01"),P29&gt;TIMEVALUE("22:00")),P29-"22:00",0))+IF(AND(N29&lt;TIMEVALUE("5:00"),P29&gt;TIMEVALUE("0:00")),P29-N29,0),IF(P29-N29&lt;0,IF(AND(N29&lt;TIMEVALUE("22:01"),P29+1&gt;TIMEVALUE("22:00")),"29:00"-"22:00",0)+IF(AND(N29&gt;TIMEVALUE("22:00"),P29+1&gt;TIMEVALUE("22:00")),"29:00"-N29,0),IF(AND(N29&lt;TIMEVALUE("22:01"),P29&gt;TIMEVALUE("22:00")),"29:00"-"22:00",0))+IF(AND(N29&lt;TIMEVALUE("5:00"),P29&gt;TIMEVALUE("0:00")),"29:00"-N29,0)))</f>
        <v/>
      </c>
      <c r="Y29" s="408" t="s">
        <v>20</v>
      </c>
      <c r="Z29" s="409" t="str">
        <f t="shared" si="62"/>
        <v/>
      </c>
      <c r="AA29" s="403"/>
      <c r="AB29" s="534"/>
      <c r="AC29" s="554"/>
      <c r="AD29" s="555"/>
      <c r="AE29" s="536" t="s">
        <v>2</v>
      </c>
      <c r="AF29" s="533"/>
      <c r="AG29" s="535"/>
      <c r="AH29" s="294"/>
      <c r="AI29" s="461" t="s">
        <v>21</v>
      </c>
      <c r="AJ29" s="838" t="str">
        <f t="shared" si="22"/>
        <v/>
      </c>
      <c r="AK29" s="839"/>
      <c r="AL29" s="275"/>
      <c r="AM29" s="281" t="str">
        <f>IFERROR(IF(OR(AND(H28="",H29=""),N29="",P29=""),"",T29+W29+Z29),"")</f>
        <v/>
      </c>
      <c r="AN29" s="247"/>
      <c r="AO29" s="277" t="str">
        <f t="shared" si="10"/>
        <v/>
      </c>
      <c r="AP29" s="278"/>
      <c r="AQ29" s="279" t="str">
        <f>U29</f>
        <v/>
      </c>
      <c r="AR29" s="279" t="str">
        <f t="shared" si="11"/>
        <v/>
      </c>
      <c r="AS29" s="539"/>
      <c r="AT29" s="540"/>
      <c r="AU29" s="541"/>
      <c r="AV29" s="542"/>
      <c r="AW29" s="282"/>
      <c r="AX29" s="248"/>
      <c r="AY29" s="546"/>
      <c r="AZ29" s="280"/>
      <c r="BA29" s="280"/>
      <c r="BB29" s="245"/>
    </row>
    <row r="30" spans="1:54" ht="18.75" customHeight="1">
      <c r="A30" s="12"/>
      <c r="B30" s="12"/>
      <c r="C30" s="808">
        <f>C28+1</f>
        <v>45207</v>
      </c>
      <c r="D30" s="224" t="str">
        <f>IFERROR(INDEX(管理リスト!$K$3:$K$32,MATCH(C30,管理リスト!$L$3:$L$32,0)),"")</f>
        <v/>
      </c>
      <c r="E30" s="225">
        <f t="shared" ref="E30" si="102">IF(D30="",F30,D30)</f>
        <v>1</v>
      </c>
      <c r="F30" s="810">
        <f t="shared" ref="F30" si="103">WEEKDAY(C30,1)</f>
        <v>1</v>
      </c>
      <c r="G30" s="827"/>
      <c r="H30" s="223" t="str">
        <f t="shared" ref="H30" si="104">IF(G30="欠勤","",IF(OR(G30="有給休暇",G30="臨時休業日",G30="振替休日",G30="代休（休日出勤）"),G30,IF(H31&lt;&gt;"","事業所外勤務",IF(AND(G30&lt;&gt;"",OR(N31&lt;&gt;"",N30&lt;&gt;"")),"事業所勤務",IF(OR(D30=1,E30=1,E30=7),"","就業日")))))</f>
        <v/>
      </c>
      <c r="I30" s="218" t="str">
        <f t="shared" ref="I30" si="105">IF(AND($N30="",$N31=""),"",IF(OR($G30="",$G30="有給休暇",$G30="振替休日",$G30="代休（休日出勤）",$G30="臨時休業日",$G30="欠勤"),"","※"))</f>
        <v/>
      </c>
      <c r="J30" s="219" t="str">
        <f t="shared" ref="J30" si="106">IF(AND($N30="",$N31=""),"",IF(OR($N31="",$G30="",$G30="有給休暇",$G30="振替休日",$G30="代休（休日出勤）",$G30="臨時休業日",$G30="欠勤"),"","●"))</f>
        <v/>
      </c>
      <c r="K30" s="216" t="str">
        <f t="shared" ref="K30" si="107">IF(AND(N30="",N31=""),"",IF(OR(N30&gt;TIMEVALUE("19:59"),N31&gt;TIMEVALUE("19:59")),"","∇"))</f>
        <v/>
      </c>
      <c r="L30" s="143" t="str">
        <f t="shared" ref="L30" si="108">IF(AND(N30="",N31=""),"",IF(OR(N30&gt;TIMEVALUE("19:59"),N31&gt;TIMEVALUE("19:59")),"★",""))</f>
        <v/>
      </c>
      <c r="M30" s="410" t="s">
        <v>18</v>
      </c>
      <c r="N30" s="144"/>
      <c r="O30" s="412" t="s">
        <v>19</v>
      </c>
      <c r="P30" s="145"/>
      <c r="Q30" s="214"/>
      <c r="R30" s="414" t="str">
        <f t="shared" ref="R30" si="109">IF(OR(G30="",H30="",N30="",P30=""),"",IF(P30-N30&lt;0,P30-N30+1-IF(AND(N30&lt;TIMEVALUE("12:00"),P30+1&gt;TIMEVALUE("12:59")),"1:00",0),P30-N30-IF(AND(N30&lt;TIMEVALUE("12:00"),P30&gt;TIMEVALUE("12:59")),"1:00",0)))</f>
        <v/>
      </c>
      <c r="S30" s="415" t="s">
        <v>20</v>
      </c>
      <c r="T30" s="416" t="str">
        <f t="shared" ref="T30" si="110">IFERROR(IF(OR(N30="",P30=""),"",$R$4/8*(R30/("1：00"))),"")</f>
        <v/>
      </c>
      <c r="U30" s="414" t="str">
        <f t="shared" ref="U30" si="111">IF(OR(G30="",H30="",N30="",P30=""),"",IF(R30-TIME(8,0,0)&lt;0,0,R30-TIME(8,0,0)))</f>
        <v/>
      </c>
      <c r="V30" s="415" t="s">
        <v>20</v>
      </c>
      <c r="W30" s="417" t="str">
        <f t="shared" ref="W30" si="112">IF(OR(N30="",P30="",U30=""),"",(($R$4/8*U30)/"1:00"*0.25))</f>
        <v/>
      </c>
      <c r="X30" s="414" t="str">
        <f t="shared" ref="X30" si="113">IF(OR(G30="",H30="",N30="",P30=""),"",IF(OR(P30&lt;TIMEVALUE("5:00"),P30&gt;TIMEVALUE("22:00")),IF(P30-N30&lt;0,IF(AND(N30&lt;TIMEVALUE("22:01"),P30+1&gt;TIMEVALUE("22:00")),P30+1-"22:00",0)+IF(AND(N30&gt;TIMEVALUE("22:00"),P30+1&gt;TIMEVALUE("22:00")),P30+1-N30,0),IF(AND(N30&lt;TIMEVALUE("22:01"),P30&gt;TIMEVALUE("22:00")),P30-"22:00",0))+IF(AND(N30&lt;TIMEVALUE("5:00"),P30&gt;TIMEVALUE("0:00")),P30-N30,0),IF(P30-N30&lt;0,IF(AND(N30&lt;TIMEVALUE("22:01"),P30+1&gt;TIMEVALUE("22:00")),"29:00"-"22:00",0)+IF(AND(N30&gt;TIMEVALUE("22:00"),P30+1&gt;TIMEVALUE("22:00")),"29:00"-N30,0),IF(AND(N30&lt;TIMEVALUE("22:01"),P30&gt;TIMEVALUE("22:00")),"29:00"-"22:00",0))+IF(AND(N30&lt;TIMEVALUE("5:00"),P30&gt;TIMEVALUE("0:00")),"29:00"-N30,0)))</f>
        <v/>
      </c>
      <c r="Y30" s="418" t="s">
        <v>20</v>
      </c>
      <c r="Z30" s="140" t="str">
        <f t="shared" si="62"/>
        <v/>
      </c>
      <c r="AA30" s="386"/>
      <c r="AB30" s="559"/>
      <c r="AC30" s="560"/>
      <c r="AD30" s="561"/>
      <c r="AE30" s="562" t="s">
        <v>2</v>
      </c>
      <c r="AF30" s="563"/>
      <c r="AG30" s="564"/>
      <c r="AH30" s="565"/>
      <c r="AI30" s="566" t="s">
        <v>21</v>
      </c>
      <c r="AJ30" s="836" t="str">
        <f t="shared" si="22"/>
        <v/>
      </c>
      <c r="AK30" s="837"/>
      <c r="AL30" s="275"/>
      <c r="AM30" s="276" t="str">
        <f>IFERROR(IF(OR(AND(H30="",H31=""),N30="",P30=""),"",T30+W30+Z30),"")</f>
        <v/>
      </c>
      <c r="AN30" s="247"/>
      <c r="AO30" s="277" t="str">
        <f t="shared" si="10"/>
        <v/>
      </c>
      <c r="AP30" s="278" t="str">
        <f>U30</f>
        <v/>
      </c>
      <c r="AQ30" s="279"/>
      <c r="AR30" s="279" t="str">
        <f t="shared" si="11"/>
        <v/>
      </c>
      <c r="AS30" s="538"/>
      <c r="AT30" s="280"/>
      <c r="AU30" s="280"/>
      <c r="AV30" s="280"/>
      <c r="AW30" s="280"/>
      <c r="AX30" s="247"/>
      <c r="AY30" s="805"/>
      <c r="AZ30" s="805"/>
      <c r="BA30" s="248"/>
      <c r="BB30" s="544"/>
    </row>
    <row r="31" spans="1:54" ht="18.75" customHeight="1">
      <c r="A31" s="12"/>
      <c r="B31" s="12"/>
      <c r="C31" s="809"/>
      <c r="D31" s="226"/>
      <c r="E31" s="227"/>
      <c r="F31" s="811"/>
      <c r="G31" s="828"/>
      <c r="H31" s="149"/>
      <c r="I31" s="220"/>
      <c r="J31" s="221"/>
      <c r="K31" s="217"/>
      <c r="L31" s="146"/>
      <c r="M31" s="411" t="s">
        <v>206</v>
      </c>
      <c r="N31" s="147"/>
      <c r="O31" s="413" t="s">
        <v>19</v>
      </c>
      <c r="P31" s="148"/>
      <c r="Q31" s="215"/>
      <c r="R31" s="419" t="str">
        <f t="shared" ref="R31" si="114">IF(OR(G30="",H30="",N31="",P31=""),"",IF(P31-N31&lt;0,P31-N31+1-IF(AND(N31&lt;TIMEVALUE("12:00"),P31+1&gt;TIMEVALUE("12:59")),"1:00",0),P31-N31-IF(AND(N31&lt;TIMEVALUE("12:00"),P31&gt;TIMEVALUE("12:59")),"1:00",0)))</f>
        <v/>
      </c>
      <c r="S31" s="420" t="s">
        <v>20</v>
      </c>
      <c r="T31" s="421" t="str">
        <f t="shared" ref="T31" si="115">IFERROR(IF(OR(N31="",P31=""),"",$R$6/8*(R31/("1：00"))),"")</f>
        <v/>
      </c>
      <c r="U31" s="419" t="str">
        <f t="shared" ref="U31" si="116">IF(OR(G30="",H30="",N31="",P31=""),"",IF(R31-TIME(8,0,0)&lt;0,0,R31-TIME(8,0,0)))</f>
        <v/>
      </c>
      <c r="V31" s="420" t="s">
        <v>20</v>
      </c>
      <c r="W31" s="422" t="str">
        <f t="shared" ref="W31" si="117">IF(OR(N31="",P31="",U31=""),"",(($R$6/8*U31)/"1:00"*0))</f>
        <v/>
      </c>
      <c r="X31" s="419" t="str">
        <f t="shared" ref="X31" si="118">IF(OR(G30="",H30="",N31="",P31=""),"",IF(OR(P31&lt;TIMEVALUE("5:00"),P31&gt;TIMEVALUE("22:00")),IF(P31-N31&lt;0,IF(AND(N31&lt;TIMEVALUE("22:01"),P31+1&gt;TIMEVALUE("22:00")),P31+1-"22:00",0)+IF(AND(N31&gt;TIMEVALUE("22:00"),P31+1&gt;TIMEVALUE("22:00")),P31+1-N31,0),IF(AND(N31&lt;TIMEVALUE("22:01"),P31&gt;TIMEVALUE("22:00")),P31-"22:00",0))+IF(AND(N31&lt;TIMEVALUE("5:00"),P31&gt;TIMEVALUE("0:00")),P31-N31,0),IF(P31-N31&lt;0,IF(AND(N31&lt;TIMEVALUE("22:01"),P31+1&gt;TIMEVALUE("22:00")),"29:00"-"22:00",0)+IF(AND(N31&gt;TIMEVALUE("22:00"),P31+1&gt;TIMEVALUE("22:00")),"29:00"-N31,0),IF(AND(N31&lt;TIMEVALUE("22:01"),P31&gt;TIMEVALUE("22:00")),"29:00"-"22:00",0))+IF(AND(N31&lt;TIMEVALUE("5:00"),P31&gt;TIMEVALUE("0:00")),"29:00"-N31,0)))</f>
        <v/>
      </c>
      <c r="Y31" s="423" t="s">
        <v>20</v>
      </c>
      <c r="Z31" s="141" t="str">
        <f t="shared" si="62"/>
        <v/>
      </c>
      <c r="AA31" s="386"/>
      <c r="AB31" s="534"/>
      <c r="AC31" s="554"/>
      <c r="AD31" s="555"/>
      <c r="AE31" s="536" t="s">
        <v>2</v>
      </c>
      <c r="AF31" s="533"/>
      <c r="AG31" s="535"/>
      <c r="AH31" s="294"/>
      <c r="AI31" s="461" t="s">
        <v>21</v>
      </c>
      <c r="AJ31" s="838" t="str">
        <f t="shared" si="22"/>
        <v/>
      </c>
      <c r="AK31" s="839"/>
      <c r="AL31" s="275"/>
      <c r="AM31" s="281" t="str">
        <f>IFERROR(IF(OR(AND(H30="",H31=""),N31="",P31=""),"",T31+W31+Z31),"")</f>
        <v/>
      </c>
      <c r="AN31" s="247"/>
      <c r="AO31" s="277" t="str">
        <f t="shared" si="10"/>
        <v/>
      </c>
      <c r="AP31" s="278"/>
      <c r="AQ31" s="279" t="str">
        <f>U31</f>
        <v/>
      </c>
      <c r="AR31" s="279" t="str">
        <f t="shared" si="11"/>
        <v/>
      </c>
      <c r="AS31" s="539"/>
      <c r="AT31" s="540"/>
      <c r="AU31" s="541"/>
      <c r="AV31" s="542"/>
      <c r="AW31" s="282"/>
      <c r="AX31" s="248"/>
      <c r="AY31" s="546"/>
      <c r="AZ31" s="280"/>
      <c r="BA31" s="280"/>
      <c r="BB31" s="245"/>
    </row>
    <row r="32" spans="1:54" ht="18.75" customHeight="1">
      <c r="A32" s="12"/>
      <c r="B32" s="12"/>
      <c r="C32" s="808">
        <f>C30+1</f>
        <v>45208</v>
      </c>
      <c r="D32" s="224">
        <f>IFERROR(INDEX(管理リスト!$K$3:$K$32,MATCH(C32,管理リスト!$L$3:$L$32,0)),"")</f>
        <v>1</v>
      </c>
      <c r="E32" s="225">
        <f t="shared" ref="E32" si="119">IF(D32="",F32,D32)</f>
        <v>1</v>
      </c>
      <c r="F32" s="810">
        <f t="shared" ref="F32" si="120">WEEKDAY(C32,1)</f>
        <v>2</v>
      </c>
      <c r="G32" s="827"/>
      <c r="H32" s="223" t="str">
        <f t="shared" ref="H32" si="121">IF(G32="欠勤","",IF(OR(G32="有給休暇",G32="臨時休業日",G32="振替休日",G32="代休（休日出勤）"),G32,IF(H33&lt;&gt;"","事業所外勤務",IF(AND(G32&lt;&gt;"",OR(N33&lt;&gt;"",N32&lt;&gt;"")),"事業所勤務",IF(OR(D32=1,E32=1,E32=7),"","就業日")))))</f>
        <v/>
      </c>
      <c r="I32" s="218" t="str">
        <f t="shared" ref="I32" si="122">IF(AND($N32="",$N33=""),"",IF(OR($G32="",$G32="有給休暇",$G32="振替休日",$G32="代休（休日出勤）",$G32="臨時休業日",$G32="欠勤"),"","※"))</f>
        <v/>
      </c>
      <c r="J32" s="219" t="str">
        <f t="shared" ref="J32" si="123">IF(AND($N32="",$N33=""),"",IF(OR($N33="",$G32="",$G32="有給休暇",$G32="振替休日",$G32="代休（休日出勤）",$G32="臨時休業日",$G32="欠勤"),"","●"))</f>
        <v/>
      </c>
      <c r="K32" s="216" t="str">
        <f t="shared" ref="K32" si="124">IF(AND(N32="",N33=""),"",IF(OR(N32&gt;TIMEVALUE("19:59"),N33&gt;TIMEVALUE("19:59")),"","∇"))</f>
        <v/>
      </c>
      <c r="L32" s="143" t="str">
        <f t="shared" ref="L32" si="125">IF(AND(N32="",N33=""),"",IF(OR(N32&gt;TIMEVALUE("19:59"),N33&gt;TIMEVALUE("19:59")),"★",""))</f>
        <v/>
      </c>
      <c r="M32" s="393" t="s">
        <v>18</v>
      </c>
      <c r="N32" s="144"/>
      <c r="O32" s="395" t="s">
        <v>19</v>
      </c>
      <c r="P32" s="145"/>
      <c r="Q32" s="214"/>
      <c r="R32" s="397" t="str">
        <f t="shared" ref="R32" si="126">IF(OR(G32="",H32="",N32="",P32=""),"",IF(P32-N32&lt;0,P32-N32+1-IF(AND(N32&lt;TIMEVALUE("12:00"),P32+1&gt;TIMEVALUE("12:59")),"1:00",0),P32-N32-IF(AND(N32&lt;TIMEVALUE("12:00"),P32&gt;TIMEVALUE("12:59")),"1:00",0)))</f>
        <v/>
      </c>
      <c r="S32" s="398" t="s">
        <v>20</v>
      </c>
      <c r="T32" s="399" t="str">
        <f t="shared" ref="T32" si="127">IFERROR(IF(OR(N32="",P32=""),"",$R$4/8*(R32/("1：00"))),"")</f>
        <v/>
      </c>
      <c r="U32" s="397" t="str">
        <f t="shared" ref="U32" si="128">IF(OR(G32="",H32="",N32="",P32=""),"",IF(R32-TIME(8,0,0)&lt;0,0,R32-TIME(8,0,0)))</f>
        <v/>
      </c>
      <c r="V32" s="398" t="s">
        <v>20</v>
      </c>
      <c r="W32" s="400" t="str">
        <f t="shared" ref="W32" si="129">IF(OR(N32="",P32="",U32=""),"",(($R$4/8*U32)/"1:00"*0.25))</f>
        <v/>
      </c>
      <c r="X32" s="397" t="str">
        <f t="shared" ref="X32" si="130">IF(OR(G32="",H32="",N32="",P32=""),"",IF(OR(P32&lt;TIMEVALUE("5:00"),P32&gt;TIMEVALUE("22:00")),IF(P32-N32&lt;0,IF(AND(N32&lt;TIMEVALUE("22:01"),P32+1&gt;TIMEVALUE("22:00")),P32+1-"22:00",0)+IF(AND(N32&gt;TIMEVALUE("22:00"),P32+1&gt;TIMEVALUE("22:00")),P32+1-N32,0),IF(AND(N32&lt;TIMEVALUE("22:01"),P32&gt;TIMEVALUE("22:00")),P32-"22:00",0))+IF(AND(N32&lt;TIMEVALUE("5:00"),P32&gt;TIMEVALUE("0:00")),P32-N32,0),IF(P32-N32&lt;0,IF(AND(N32&lt;TIMEVALUE("22:01"),P32+1&gt;TIMEVALUE("22:00")),"29:00"-"22:00",0)+IF(AND(N32&gt;TIMEVALUE("22:00"),P32+1&gt;TIMEVALUE("22:00")),"29:00"-N32,0),IF(AND(N32&lt;TIMEVALUE("22:01"),P32&gt;TIMEVALUE("22:00")),"29:00"-"22:00",0))+IF(AND(N32&lt;TIMEVALUE("5:00"),P32&gt;TIMEVALUE("0:00")),"29:00"-N32,0)))</f>
        <v/>
      </c>
      <c r="Y32" s="401" t="s">
        <v>20</v>
      </c>
      <c r="Z32" s="402" t="str">
        <f t="shared" si="62"/>
        <v/>
      </c>
      <c r="AA32" s="403"/>
      <c r="AB32" s="559"/>
      <c r="AC32" s="560"/>
      <c r="AD32" s="561"/>
      <c r="AE32" s="562" t="s">
        <v>2</v>
      </c>
      <c r="AF32" s="563"/>
      <c r="AG32" s="564"/>
      <c r="AH32" s="565"/>
      <c r="AI32" s="566" t="s">
        <v>21</v>
      </c>
      <c r="AJ32" s="836" t="str">
        <f t="shared" si="22"/>
        <v/>
      </c>
      <c r="AK32" s="837"/>
      <c r="AL32" s="275"/>
      <c r="AM32" s="276" t="str">
        <f>IFERROR(IF(OR(AND(H32="",H33=""),N32="",P32=""),"",T32+W32+Z32),"")</f>
        <v/>
      </c>
      <c r="AN32" s="247"/>
      <c r="AO32" s="277" t="str">
        <f t="shared" si="10"/>
        <v/>
      </c>
      <c r="AP32" s="278" t="str">
        <f>U32</f>
        <v/>
      </c>
      <c r="AQ32" s="279"/>
      <c r="AR32" s="279" t="str">
        <f t="shared" si="11"/>
        <v/>
      </c>
      <c r="AS32" s="538"/>
      <c r="AT32" s="280"/>
      <c r="AU32" s="280"/>
      <c r="AV32" s="280"/>
      <c r="AW32" s="280"/>
      <c r="AX32" s="247"/>
      <c r="AY32" s="805"/>
      <c r="AZ32" s="805"/>
      <c r="BA32" s="248"/>
      <c r="BB32" s="544"/>
    </row>
    <row r="33" spans="1:54" ht="18.75" customHeight="1">
      <c r="A33" s="12"/>
      <c r="B33" s="12"/>
      <c r="C33" s="809"/>
      <c r="D33" s="226"/>
      <c r="E33" s="227"/>
      <c r="F33" s="811"/>
      <c r="G33" s="828"/>
      <c r="H33" s="149"/>
      <c r="I33" s="220"/>
      <c r="J33" s="221"/>
      <c r="K33" s="217"/>
      <c r="L33" s="146"/>
      <c r="M33" s="394" t="s">
        <v>206</v>
      </c>
      <c r="N33" s="147"/>
      <c r="O33" s="396" t="s">
        <v>19</v>
      </c>
      <c r="P33" s="148"/>
      <c r="Q33" s="215"/>
      <c r="R33" s="404" t="str">
        <f t="shared" ref="R33" si="131">IF(OR(G32="",H32="",N33="",P33=""),"",IF(P33-N33&lt;0,P33-N33+1-IF(AND(N33&lt;TIMEVALUE("12:00"),P33+1&gt;TIMEVALUE("12:59")),"1:00",0),P33-N33-IF(AND(N33&lt;TIMEVALUE("12:00"),P33&gt;TIMEVALUE("12:59")),"1:00",0)))</f>
        <v/>
      </c>
      <c r="S33" s="405" t="s">
        <v>20</v>
      </c>
      <c r="T33" s="406" t="str">
        <f t="shared" ref="T33" si="132">IFERROR(IF(OR(N33="",P33=""),"",$R$6/8*(R33/("1：00"))),"")</f>
        <v/>
      </c>
      <c r="U33" s="404" t="str">
        <f t="shared" ref="U33" si="133">IF(OR(G32="",H32="",N33="",P33=""),"",IF(R33-TIME(8,0,0)&lt;0,0,R33-TIME(8,0,0)))</f>
        <v/>
      </c>
      <c r="V33" s="405" t="s">
        <v>20</v>
      </c>
      <c r="W33" s="407" t="str">
        <f t="shared" ref="W33" si="134">IF(OR(N33="",P33="",U33=""),"",(($R$6/8*U33)/"1:00"*0))</f>
        <v/>
      </c>
      <c r="X33" s="404" t="str">
        <f t="shared" ref="X33" si="135">IF(OR(G32="",H32="",N33="",P33=""),"",IF(OR(P33&lt;TIMEVALUE("5:00"),P33&gt;TIMEVALUE("22:00")),IF(P33-N33&lt;0,IF(AND(N33&lt;TIMEVALUE("22:01"),P33+1&gt;TIMEVALUE("22:00")),P33+1-"22:00",0)+IF(AND(N33&gt;TIMEVALUE("22:00"),P33+1&gt;TIMEVALUE("22:00")),P33+1-N33,0),IF(AND(N33&lt;TIMEVALUE("22:01"),P33&gt;TIMEVALUE("22:00")),P33-"22:00",0))+IF(AND(N33&lt;TIMEVALUE("5:00"),P33&gt;TIMEVALUE("0:00")),P33-N33,0),IF(P33-N33&lt;0,IF(AND(N33&lt;TIMEVALUE("22:01"),P33+1&gt;TIMEVALUE("22:00")),"29:00"-"22:00",0)+IF(AND(N33&gt;TIMEVALUE("22:00"),P33+1&gt;TIMEVALUE("22:00")),"29:00"-N33,0),IF(AND(N33&lt;TIMEVALUE("22:01"),P33&gt;TIMEVALUE("22:00")),"29:00"-"22:00",0))+IF(AND(N33&lt;TIMEVALUE("5:00"),P33&gt;TIMEVALUE("0:00")),"29:00"-N33,0)))</f>
        <v/>
      </c>
      <c r="Y33" s="408" t="s">
        <v>20</v>
      </c>
      <c r="Z33" s="409" t="str">
        <f t="shared" si="62"/>
        <v/>
      </c>
      <c r="AA33" s="403"/>
      <c r="AB33" s="534"/>
      <c r="AC33" s="554"/>
      <c r="AD33" s="555"/>
      <c r="AE33" s="536" t="s">
        <v>2</v>
      </c>
      <c r="AF33" s="533"/>
      <c r="AG33" s="535"/>
      <c r="AH33" s="294"/>
      <c r="AI33" s="461" t="s">
        <v>21</v>
      </c>
      <c r="AJ33" s="838" t="str">
        <f t="shared" si="22"/>
        <v/>
      </c>
      <c r="AK33" s="839"/>
      <c r="AL33" s="275"/>
      <c r="AM33" s="281" t="str">
        <f>IFERROR(IF(OR(AND(H32="",H33=""),N33="",P33=""),"",T33+W33+Z33),"")</f>
        <v/>
      </c>
      <c r="AN33" s="247"/>
      <c r="AO33" s="277" t="str">
        <f t="shared" si="10"/>
        <v/>
      </c>
      <c r="AP33" s="278"/>
      <c r="AQ33" s="279" t="str">
        <f>U33</f>
        <v/>
      </c>
      <c r="AR33" s="279" t="str">
        <f t="shared" si="11"/>
        <v/>
      </c>
      <c r="AS33" s="539"/>
      <c r="AT33" s="540"/>
      <c r="AU33" s="541"/>
      <c r="AV33" s="542"/>
      <c r="AW33" s="282"/>
      <c r="AX33" s="248"/>
      <c r="AY33" s="546"/>
      <c r="AZ33" s="280"/>
      <c r="BA33" s="280"/>
      <c r="BB33" s="245"/>
    </row>
    <row r="34" spans="1:54" ht="18.75" customHeight="1">
      <c r="A34" s="12"/>
      <c r="B34" s="12"/>
      <c r="C34" s="808">
        <f>C32+1</f>
        <v>45209</v>
      </c>
      <c r="D34" s="224" t="str">
        <f>IFERROR(INDEX(管理リスト!$K$3:$K$32,MATCH(C34,管理リスト!$L$3:$L$32,0)),"")</f>
        <v/>
      </c>
      <c r="E34" s="225">
        <f t="shared" ref="E34" si="136">IF(D34="",F34,D34)</f>
        <v>3</v>
      </c>
      <c r="F34" s="810">
        <f t="shared" ref="F34" si="137">WEEKDAY(C34,1)</f>
        <v>3</v>
      </c>
      <c r="G34" s="827"/>
      <c r="H34" s="223" t="str">
        <f t="shared" ref="H34" si="138">IF(G34="欠勤","",IF(OR(G34="有給休暇",G34="臨時休業日",G34="振替休日",G34="代休（休日出勤）"),G34,IF(H35&lt;&gt;"","事業所外勤務",IF(AND(G34&lt;&gt;"",OR(N35&lt;&gt;"",N34&lt;&gt;"")),"事業所勤務",IF(OR(D34=1,E34=1,E34=7),"","就業日")))))</f>
        <v>就業日</v>
      </c>
      <c r="I34" s="218" t="str">
        <f t="shared" ref="I34" si="139">IF(AND($N34="",$N35=""),"",IF(OR($G34="",$G34="有給休暇",$G34="振替休日",$G34="代休（休日出勤）",$G34="臨時休業日",$G34="欠勤"),"","※"))</f>
        <v/>
      </c>
      <c r="J34" s="219" t="str">
        <f t="shared" ref="J34" si="140">IF(AND($N34="",$N35=""),"",IF(OR($N35="",$G34="",$G34="有給休暇",$G34="振替休日",$G34="代休（休日出勤）",$G34="臨時休業日",$G34="欠勤"),"","●"))</f>
        <v/>
      </c>
      <c r="K34" s="216" t="str">
        <f t="shared" ref="K34" si="141">IF(AND(N34="",N35=""),"",IF(OR(N34&gt;TIMEVALUE("19:59"),N35&gt;TIMEVALUE("19:59")),"","∇"))</f>
        <v/>
      </c>
      <c r="L34" s="143" t="str">
        <f t="shared" ref="L34" si="142">IF(AND(N34="",N35=""),"",IF(OR(N34&gt;TIMEVALUE("19:59"),N35&gt;TIMEVALUE("19:59")),"★",""))</f>
        <v/>
      </c>
      <c r="M34" s="410" t="s">
        <v>18</v>
      </c>
      <c r="N34" s="144"/>
      <c r="O34" s="412" t="s">
        <v>19</v>
      </c>
      <c r="P34" s="145"/>
      <c r="Q34" s="214"/>
      <c r="R34" s="414" t="str">
        <f t="shared" ref="R34" si="143">IF(OR(G34="",H34="",N34="",P34=""),"",IF(P34-N34&lt;0,P34-N34+1-IF(AND(N34&lt;TIMEVALUE("12:00"),P34+1&gt;TIMEVALUE("12:59")),"1:00",0),P34-N34-IF(AND(N34&lt;TIMEVALUE("12:00"),P34&gt;TIMEVALUE("12:59")),"1:00",0)))</f>
        <v/>
      </c>
      <c r="S34" s="415" t="s">
        <v>20</v>
      </c>
      <c r="T34" s="416" t="str">
        <f t="shared" ref="T34" si="144">IFERROR(IF(OR(N34="",P34=""),"",$R$4/8*(R34/("1：00"))),"")</f>
        <v/>
      </c>
      <c r="U34" s="414" t="str">
        <f t="shared" ref="U34" si="145">IF(OR(G34="",H34="",N34="",P34=""),"",IF(R34-TIME(8,0,0)&lt;0,0,R34-TIME(8,0,0)))</f>
        <v/>
      </c>
      <c r="V34" s="415" t="s">
        <v>20</v>
      </c>
      <c r="W34" s="417" t="str">
        <f t="shared" ref="W34" si="146">IF(OR(N34="",P34="",U34=""),"",(($R$4/8*U34)/"1:00"*0.25))</f>
        <v/>
      </c>
      <c r="X34" s="414" t="str">
        <f t="shared" ref="X34" si="147">IF(OR(G34="",H34="",N34="",P34=""),"",IF(OR(P34&lt;TIMEVALUE("5:00"),P34&gt;TIMEVALUE("22:00")),IF(P34-N34&lt;0,IF(AND(N34&lt;TIMEVALUE("22:01"),P34+1&gt;TIMEVALUE("22:00")),P34+1-"22:00",0)+IF(AND(N34&gt;TIMEVALUE("22:00"),P34+1&gt;TIMEVALUE("22:00")),P34+1-N34,0),IF(AND(N34&lt;TIMEVALUE("22:01"),P34&gt;TIMEVALUE("22:00")),P34-"22:00",0))+IF(AND(N34&lt;TIMEVALUE("5:00"),P34&gt;TIMEVALUE("0:00")),P34-N34,0),IF(P34-N34&lt;0,IF(AND(N34&lt;TIMEVALUE("22:01"),P34+1&gt;TIMEVALUE("22:00")),"29:00"-"22:00",0)+IF(AND(N34&gt;TIMEVALUE("22:00"),P34+1&gt;TIMEVALUE("22:00")),"29:00"-N34,0),IF(AND(N34&lt;TIMEVALUE("22:01"),P34&gt;TIMEVALUE("22:00")),"29:00"-"22:00",0))+IF(AND(N34&lt;TIMEVALUE("5:00"),P34&gt;TIMEVALUE("0:00")),"29:00"-N34,0)))</f>
        <v/>
      </c>
      <c r="Y34" s="418" t="s">
        <v>20</v>
      </c>
      <c r="Z34" s="140" t="str">
        <f t="shared" si="62"/>
        <v/>
      </c>
      <c r="AA34" s="386"/>
      <c r="AB34" s="559"/>
      <c r="AC34" s="560"/>
      <c r="AD34" s="561"/>
      <c r="AE34" s="562" t="s">
        <v>2</v>
      </c>
      <c r="AF34" s="563"/>
      <c r="AG34" s="564"/>
      <c r="AH34" s="565"/>
      <c r="AI34" s="566" t="s">
        <v>21</v>
      </c>
      <c r="AJ34" s="836" t="str">
        <f t="shared" si="22"/>
        <v/>
      </c>
      <c r="AK34" s="837"/>
      <c r="AL34" s="275"/>
      <c r="AM34" s="276" t="str">
        <f>IFERROR(IF(OR(AND(H34="",H35=""),N34="",P34=""),"",T34+W34+Z34),"")</f>
        <v/>
      </c>
      <c r="AN34" s="247"/>
      <c r="AO34" s="277" t="str">
        <f t="shared" si="10"/>
        <v/>
      </c>
      <c r="AP34" s="278" t="str">
        <f>U34</f>
        <v/>
      </c>
      <c r="AQ34" s="279"/>
      <c r="AR34" s="279" t="str">
        <f t="shared" si="11"/>
        <v/>
      </c>
      <c r="AS34" s="538"/>
      <c r="AT34" s="280"/>
      <c r="AU34" s="280"/>
      <c r="AV34" s="280"/>
      <c r="AW34" s="280"/>
      <c r="AX34" s="247"/>
      <c r="AY34" s="805"/>
      <c r="AZ34" s="805"/>
      <c r="BA34" s="248"/>
      <c r="BB34" s="544"/>
    </row>
    <row r="35" spans="1:54" ht="18.75" customHeight="1">
      <c r="A35" s="12"/>
      <c r="B35" s="12"/>
      <c r="C35" s="809"/>
      <c r="D35" s="226"/>
      <c r="E35" s="227"/>
      <c r="F35" s="811"/>
      <c r="G35" s="828"/>
      <c r="H35" s="149"/>
      <c r="I35" s="220"/>
      <c r="J35" s="221"/>
      <c r="K35" s="217"/>
      <c r="L35" s="146"/>
      <c r="M35" s="411" t="s">
        <v>206</v>
      </c>
      <c r="N35" s="147"/>
      <c r="O35" s="413" t="s">
        <v>19</v>
      </c>
      <c r="P35" s="148"/>
      <c r="Q35" s="215"/>
      <c r="R35" s="419" t="str">
        <f t="shared" ref="R35" si="148">IF(OR(G34="",H34="",N35="",P35=""),"",IF(P35-N35&lt;0,P35-N35+1-IF(AND(N35&lt;TIMEVALUE("12:00"),P35+1&gt;TIMEVALUE("12:59")),"1:00",0),P35-N35-IF(AND(N35&lt;TIMEVALUE("12:00"),P35&gt;TIMEVALUE("12:59")),"1:00",0)))</f>
        <v/>
      </c>
      <c r="S35" s="420" t="s">
        <v>20</v>
      </c>
      <c r="T35" s="421" t="str">
        <f t="shared" ref="T35" si="149">IFERROR(IF(OR(N35="",P35=""),"",$R$6/8*(R35/("1：00"))),"")</f>
        <v/>
      </c>
      <c r="U35" s="419" t="str">
        <f t="shared" ref="U35" si="150">IF(OR(G34="",H34="",N35="",P35=""),"",IF(R35-TIME(8,0,0)&lt;0,0,R35-TIME(8,0,0)))</f>
        <v/>
      </c>
      <c r="V35" s="420" t="s">
        <v>20</v>
      </c>
      <c r="W35" s="422" t="str">
        <f t="shared" ref="W35" si="151">IF(OR(N35="",P35="",U35=""),"",(($R$6/8*U35)/"1:00"*0))</f>
        <v/>
      </c>
      <c r="X35" s="419" t="str">
        <f t="shared" ref="X35" si="152">IF(OR(G34="",H34="",N35="",P35=""),"",IF(OR(P35&lt;TIMEVALUE("5:00"),P35&gt;TIMEVALUE("22:00")),IF(P35-N35&lt;0,IF(AND(N35&lt;TIMEVALUE("22:01"),P35+1&gt;TIMEVALUE("22:00")),P35+1-"22:00",0)+IF(AND(N35&gt;TIMEVALUE("22:00"),P35+1&gt;TIMEVALUE("22:00")),P35+1-N35,0),IF(AND(N35&lt;TIMEVALUE("22:01"),P35&gt;TIMEVALUE("22:00")),P35-"22:00",0))+IF(AND(N35&lt;TIMEVALUE("5:00"),P35&gt;TIMEVALUE("0:00")),P35-N35,0),IF(P35-N35&lt;0,IF(AND(N35&lt;TIMEVALUE("22:01"),P35+1&gt;TIMEVALUE("22:00")),"29:00"-"22:00",0)+IF(AND(N35&gt;TIMEVALUE("22:00"),P35+1&gt;TIMEVALUE("22:00")),"29:00"-N35,0),IF(AND(N35&lt;TIMEVALUE("22:01"),P35&gt;TIMEVALUE("22:00")),"29:00"-"22:00",0))+IF(AND(N35&lt;TIMEVALUE("5:00"),P35&gt;TIMEVALUE("0:00")),"29:00"-N35,0)))</f>
        <v/>
      </c>
      <c r="Y35" s="423" t="s">
        <v>20</v>
      </c>
      <c r="Z35" s="141" t="str">
        <f t="shared" si="62"/>
        <v/>
      </c>
      <c r="AA35" s="386"/>
      <c r="AB35" s="534"/>
      <c r="AC35" s="554"/>
      <c r="AD35" s="555"/>
      <c r="AE35" s="536" t="s">
        <v>2</v>
      </c>
      <c r="AF35" s="533"/>
      <c r="AG35" s="535"/>
      <c r="AH35" s="294"/>
      <c r="AI35" s="461" t="s">
        <v>21</v>
      </c>
      <c r="AJ35" s="838" t="str">
        <f t="shared" si="22"/>
        <v/>
      </c>
      <c r="AK35" s="839"/>
      <c r="AL35" s="275"/>
      <c r="AM35" s="281" t="str">
        <f>IFERROR(IF(OR(AND(H34="",H35=""),N35="",P35=""),"",T35+W35+Z35),"")</f>
        <v/>
      </c>
      <c r="AN35" s="247"/>
      <c r="AO35" s="277" t="str">
        <f t="shared" si="10"/>
        <v/>
      </c>
      <c r="AP35" s="278"/>
      <c r="AQ35" s="279" t="str">
        <f>U35</f>
        <v/>
      </c>
      <c r="AR35" s="279" t="str">
        <f t="shared" si="11"/>
        <v/>
      </c>
      <c r="AS35" s="539"/>
      <c r="AT35" s="540"/>
      <c r="AU35" s="541"/>
      <c r="AV35" s="542"/>
      <c r="AW35" s="282"/>
      <c r="AX35" s="248"/>
      <c r="AY35" s="546"/>
      <c r="AZ35" s="280"/>
      <c r="BA35" s="280"/>
      <c r="BB35" s="245"/>
    </row>
    <row r="36" spans="1:54" ht="18.75" customHeight="1">
      <c r="A36" s="12"/>
      <c r="B36" s="12"/>
      <c r="C36" s="808">
        <f>C34+1</f>
        <v>45210</v>
      </c>
      <c r="D36" s="224" t="str">
        <f>IFERROR(INDEX(管理リスト!$K$3:$K$32,MATCH(C36,管理リスト!$L$3:$L$32,0)),"")</f>
        <v/>
      </c>
      <c r="E36" s="225">
        <f t="shared" ref="E36" si="153">IF(D36="",F36,D36)</f>
        <v>4</v>
      </c>
      <c r="F36" s="810">
        <f t="shared" ref="F36" si="154">WEEKDAY(C36,1)</f>
        <v>4</v>
      </c>
      <c r="G36" s="827"/>
      <c r="H36" s="223" t="str">
        <f t="shared" ref="H36" si="155">IF(G36="欠勤","",IF(OR(G36="有給休暇",G36="臨時休業日",G36="振替休日",G36="代休（休日出勤）"),G36,IF(H37&lt;&gt;"","事業所外勤務",IF(AND(G36&lt;&gt;"",OR(N37&lt;&gt;"",N36&lt;&gt;"")),"事業所勤務",IF(OR(D36=1,E36=1,E36=7),"","就業日")))))</f>
        <v>就業日</v>
      </c>
      <c r="I36" s="218" t="str">
        <f t="shared" ref="I36" si="156">IF(AND($N36="",$N37=""),"",IF(OR($G36="",$G36="有給休暇",$G36="振替休日",$G36="代休（休日出勤）",$G36="臨時休業日",$G36="欠勤"),"","※"))</f>
        <v/>
      </c>
      <c r="J36" s="219" t="str">
        <f t="shared" ref="J36" si="157">IF(AND($N36="",$N37=""),"",IF(OR($N37="",$G36="",$G36="有給休暇",$G36="振替休日",$G36="代休（休日出勤）",$G36="臨時休業日",$G36="欠勤"),"","●"))</f>
        <v/>
      </c>
      <c r="K36" s="216" t="str">
        <f t="shared" ref="K36" si="158">IF(AND(N36="",N37=""),"",IF(OR(N36&gt;TIMEVALUE("19:59"),N37&gt;TIMEVALUE("19:59")),"","∇"))</f>
        <v/>
      </c>
      <c r="L36" s="143" t="str">
        <f t="shared" ref="L36" si="159">IF(AND(N36="",N37=""),"",IF(OR(N36&gt;TIMEVALUE("19:59"),N37&gt;TIMEVALUE("19:59")),"★",""))</f>
        <v/>
      </c>
      <c r="M36" s="393" t="s">
        <v>18</v>
      </c>
      <c r="N36" s="144"/>
      <c r="O36" s="395" t="s">
        <v>19</v>
      </c>
      <c r="P36" s="145"/>
      <c r="Q36" s="214"/>
      <c r="R36" s="397" t="str">
        <f t="shared" ref="R36" si="160">IF(OR(G36="",H36="",N36="",P36=""),"",IF(P36-N36&lt;0,P36-N36+1-IF(AND(N36&lt;TIMEVALUE("12:00"),P36+1&gt;TIMEVALUE("12:59")),"1:00",0),P36-N36-IF(AND(N36&lt;TIMEVALUE("12:00"),P36&gt;TIMEVALUE("12:59")),"1:00",0)))</f>
        <v/>
      </c>
      <c r="S36" s="398" t="s">
        <v>20</v>
      </c>
      <c r="T36" s="399" t="str">
        <f t="shared" ref="T36" si="161">IFERROR(IF(OR(N36="",P36=""),"",$R$4/8*(R36/("1：00"))),"")</f>
        <v/>
      </c>
      <c r="U36" s="397" t="str">
        <f t="shared" ref="U36" si="162">IF(OR(G36="",H36="",N36="",P36=""),"",IF(R36-TIME(8,0,0)&lt;0,0,R36-TIME(8,0,0)))</f>
        <v/>
      </c>
      <c r="V36" s="398" t="s">
        <v>20</v>
      </c>
      <c r="W36" s="400" t="str">
        <f t="shared" ref="W36" si="163">IF(OR(N36="",P36="",U36=""),"",(($R$4/8*U36)/"1:00"*0.25))</f>
        <v/>
      </c>
      <c r="X36" s="397" t="str">
        <f t="shared" ref="X36" si="164">IF(OR(G36="",H36="",N36="",P36=""),"",IF(OR(P36&lt;TIMEVALUE("5:00"),P36&gt;TIMEVALUE("22:00")),IF(P36-N36&lt;0,IF(AND(N36&lt;TIMEVALUE("22:01"),P36+1&gt;TIMEVALUE("22:00")),P36+1-"22:00",0)+IF(AND(N36&gt;TIMEVALUE("22:00"),P36+1&gt;TIMEVALUE("22:00")),P36+1-N36,0),IF(AND(N36&lt;TIMEVALUE("22:01"),P36&gt;TIMEVALUE("22:00")),P36-"22:00",0))+IF(AND(N36&lt;TIMEVALUE("5:00"),P36&gt;TIMEVALUE("0:00")),P36-N36,0),IF(P36-N36&lt;0,IF(AND(N36&lt;TIMEVALUE("22:01"),P36+1&gt;TIMEVALUE("22:00")),"29:00"-"22:00",0)+IF(AND(N36&gt;TIMEVALUE("22:00"),P36+1&gt;TIMEVALUE("22:00")),"29:00"-N36,0),IF(AND(N36&lt;TIMEVALUE("22:01"),P36&gt;TIMEVALUE("22:00")),"29:00"-"22:00",0))+IF(AND(N36&lt;TIMEVALUE("5:00"),P36&gt;TIMEVALUE("0:00")),"29:00"-N36,0)))</f>
        <v/>
      </c>
      <c r="Y36" s="401" t="s">
        <v>20</v>
      </c>
      <c r="Z36" s="402" t="str">
        <f t="shared" si="62"/>
        <v/>
      </c>
      <c r="AA36" s="403"/>
      <c r="AB36" s="559"/>
      <c r="AC36" s="560"/>
      <c r="AD36" s="561"/>
      <c r="AE36" s="562" t="s">
        <v>2</v>
      </c>
      <c r="AF36" s="563"/>
      <c r="AG36" s="564"/>
      <c r="AH36" s="565"/>
      <c r="AI36" s="566" t="s">
        <v>21</v>
      </c>
      <c r="AJ36" s="836" t="str">
        <f t="shared" si="22"/>
        <v/>
      </c>
      <c r="AK36" s="837"/>
      <c r="AL36" s="275"/>
      <c r="AM36" s="276" t="str">
        <f>IFERROR(IF(OR(AND(H36="",H37=""),N36="",P36=""),"",T36+W36+Z36),"")</f>
        <v/>
      </c>
      <c r="AN36" s="247"/>
      <c r="AO36" s="277" t="str">
        <f t="shared" si="10"/>
        <v/>
      </c>
      <c r="AP36" s="278" t="str">
        <f>U36</f>
        <v/>
      </c>
      <c r="AQ36" s="279"/>
      <c r="AR36" s="279" t="str">
        <f t="shared" si="11"/>
        <v/>
      </c>
      <c r="AS36" s="538"/>
      <c r="AT36" s="280"/>
      <c r="AU36" s="280"/>
      <c r="AV36" s="280"/>
      <c r="AW36" s="280"/>
      <c r="AX36" s="247"/>
      <c r="AY36" s="805"/>
      <c r="AZ36" s="805"/>
      <c r="BA36" s="248"/>
      <c r="BB36" s="544"/>
    </row>
    <row r="37" spans="1:54" ht="18.75" customHeight="1">
      <c r="A37" s="12"/>
      <c r="B37" s="12"/>
      <c r="C37" s="809"/>
      <c r="D37" s="226"/>
      <c r="E37" s="227"/>
      <c r="F37" s="811"/>
      <c r="G37" s="828"/>
      <c r="H37" s="149"/>
      <c r="I37" s="220"/>
      <c r="J37" s="221"/>
      <c r="K37" s="217"/>
      <c r="L37" s="146"/>
      <c r="M37" s="394" t="s">
        <v>206</v>
      </c>
      <c r="N37" s="147"/>
      <c r="O37" s="396" t="s">
        <v>19</v>
      </c>
      <c r="P37" s="148"/>
      <c r="Q37" s="215"/>
      <c r="R37" s="404" t="str">
        <f t="shared" ref="R37" si="165">IF(OR(G36="",H36="",N37="",P37=""),"",IF(P37-N37&lt;0,P37-N37+1-IF(AND(N37&lt;TIMEVALUE("12:00"),P37+1&gt;TIMEVALUE("12:59")),"1:00",0),P37-N37-IF(AND(N37&lt;TIMEVALUE("12:00"),P37&gt;TIMEVALUE("12:59")),"1:00",0)))</f>
        <v/>
      </c>
      <c r="S37" s="405" t="s">
        <v>20</v>
      </c>
      <c r="T37" s="406" t="str">
        <f t="shared" ref="T37" si="166">IFERROR(IF(OR(N37="",P37=""),"",$R$6/8*(R37/("1：00"))),"")</f>
        <v/>
      </c>
      <c r="U37" s="404" t="str">
        <f t="shared" ref="U37" si="167">IF(OR(G36="",H36="",N37="",P37=""),"",IF(R37-TIME(8,0,0)&lt;0,0,R37-TIME(8,0,0)))</f>
        <v/>
      </c>
      <c r="V37" s="405" t="s">
        <v>20</v>
      </c>
      <c r="W37" s="407" t="str">
        <f t="shared" ref="W37" si="168">IF(OR(N37="",P37="",U37=""),"",(($R$6/8*U37)/"1:00"*0))</f>
        <v/>
      </c>
      <c r="X37" s="404" t="str">
        <f t="shared" ref="X37" si="169">IF(OR(G36="",H36="",N37="",P37=""),"",IF(OR(P37&lt;TIMEVALUE("5:00"),P37&gt;TIMEVALUE("22:00")),IF(P37-N37&lt;0,IF(AND(N37&lt;TIMEVALUE("22:01"),P37+1&gt;TIMEVALUE("22:00")),P37+1-"22:00",0)+IF(AND(N37&gt;TIMEVALUE("22:00"),P37+1&gt;TIMEVALUE("22:00")),P37+1-N37,0),IF(AND(N37&lt;TIMEVALUE("22:01"),P37&gt;TIMEVALUE("22:00")),P37-"22:00",0))+IF(AND(N37&lt;TIMEVALUE("5:00"),P37&gt;TIMEVALUE("0:00")),P37-N37,0),IF(P37-N37&lt;0,IF(AND(N37&lt;TIMEVALUE("22:01"),P37+1&gt;TIMEVALUE("22:00")),"29:00"-"22:00",0)+IF(AND(N37&gt;TIMEVALUE("22:00"),P37+1&gt;TIMEVALUE("22:00")),"29:00"-N37,0),IF(AND(N37&lt;TIMEVALUE("22:01"),P37&gt;TIMEVALUE("22:00")),"29:00"-"22:00",0))+IF(AND(N37&lt;TIMEVALUE("5:00"),P37&gt;TIMEVALUE("0:00")),"29:00"-N37,0)))</f>
        <v/>
      </c>
      <c r="Y37" s="408" t="s">
        <v>20</v>
      </c>
      <c r="Z37" s="409" t="str">
        <f t="shared" si="62"/>
        <v/>
      </c>
      <c r="AA37" s="403"/>
      <c r="AB37" s="534"/>
      <c r="AC37" s="554"/>
      <c r="AD37" s="555"/>
      <c r="AE37" s="536" t="s">
        <v>2</v>
      </c>
      <c r="AF37" s="533"/>
      <c r="AG37" s="535"/>
      <c r="AH37" s="294"/>
      <c r="AI37" s="461" t="s">
        <v>21</v>
      </c>
      <c r="AJ37" s="838" t="str">
        <f t="shared" si="22"/>
        <v/>
      </c>
      <c r="AK37" s="839"/>
      <c r="AL37" s="275"/>
      <c r="AM37" s="281" t="str">
        <f>IFERROR(IF(OR(AND(H36="",H37=""),N37="",P37=""),"",T37+W37+Z37),"")</f>
        <v/>
      </c>
      <c r="AN37" s="247"/>
      <c r="AO37" s="277" t="str">
        <f t="shared" si="10"/>
        <v/>
      </c>
      <c r="AP37" s="278"/>
      <c r="AQ37" s="279" t="str">
        <f>U37</f>
        <v/>
      </c>
      <c r="AR37" s="279" t="str">
        <f t="shared" si="11"/>
        <v/>
      </c>
      <c r="AS37" s="539"/>
      <c r="AT37" s="540"/>
      <c r="AU37" s="541"/>
      <c r="AV37" s="542"/>
      <c r="AW37" s="282"/>
      <c r="AX37" s="248"/>
      <c r="AY37" s="546"/>
      <c r="AZ37" s="280"/>
      <c r="BA37" s="280"/>
      <c r="BB37" s="245"/>
    </row>
    <row r="38" spans="1:54" ht="18.75" customHeight="1">
      <c r="A38" s="12"/>
      <c r="B38" s="12"/>
      <c r="C38" s="808">
        <f>C36+1</f>
        <v>45211</v>
      </c>
      <c r="D38" s="224" t="str">
        <f>IFERROR(INDEX(管理リスト!$K$3:$K$32,MATCH(C38,管理リスト!$L$3:$L$32,0)),"")</f>
        <v/>
      </c>
      <c r="E38" s="225">
        <f t="shared" ref="E38" si="170">IF(D38="",F38,D38)</f>
        <v>5</v>
      </c>
      <c r="F38" s="810">
        <f t="shared" ref="F38" si="171">WEEKDAY(C38,1)</f>
        <v>5</v>
      </c>
      <c r="G38" s="827"/>
      <c r="H38" s="223" t="str">
        <f t="shared" ref="H38" si="172">IF(G38="欠勤","",IF(OR(G38="有給休暇",G38="臨時休業日",G38="振替休日",G38="代休（休日出勤）"),G38,IF(H39&lt;&gt;"","事業所外勤務",IF(AND(G38&lt;&gt;"",OR(N39&lt;&gt;"",N38&lt;&gt;"")),"事業所勤務",IF(OR(D38=1,E38=1,E38=7),"","就業日")))))</f>
        <v>就業日</v>
      </c>
      <c r="I38" s="218" t="str">
        <f t="shared" ref="I38" si="173">IF(AND($N38="",$N39=""),"",IF(OR($G38="",$G38="有給休暇",$G38="振替休日",$G38="代休（休日出勤）",$G38="臨時休業日",$G38="欠勤"),"","※"))</f>
        <v/>
      </c>
      <c r="J38" s="219" t="str">
        <f t="shared" ref="J38" si="174">IF(AND($N38="",$N39=""),"",IF(OR($N39="",$G38="",$G38="有給休暇",$G38="振替休日",$G38="代休（休日出勤）",$G38="臨時休業日",$G38="欠勤"),"","●"))</f>
        <v/>
      </c>
      <c r="K38" s="216" t="str">
        <f t="shared" ref="K38" si="175">IF(AND(N38="",N39=""),"",IF(OR(N38&gt;TIMEVALUE("19:59"),N39&gt;TIMEVALUE("19:59")),"","∇"))</f>
        <v/>
      </c>
      <c r="L38" s="143" t="str">
        <f t="shared" ref="L38" si="176">IF(AND(N38="",N39=""),"",IF(OR(N38&gt;TIMEVALUE("19:59"),N39&gt;TIMEVALUE("19:59")),"★",""))</f>
        <v/>
      </c>
      <c r="M38" s="410" t="s">
        <v>18</v>
      </c>
      <c r="N38" s="144"/>
      <c r="O38" s="412" t="s">
        <v>19</v>
      </c>
      <c r="P38" s="145"/>
      <c r="Q38" s="214"/>
      <c r="R38" s="414" t="str">
        <f t="shared" ref="R38" si="177">IF(OR(G38="",H38="",N38="",P38=""),"",IF(P38-N38&lt;0,P38-N38+1-IF(AND(N38&lt;TIMEVALUE("12:00"),P38+1&gt;TIMEVALUE("12:59")),"1:00",0),P38-N38-IF(AND(N38&lt;TIMEVALUE("12:00"),P38&gt;TIMEVALUE("12:59")),"1:00",0)))</f>
        <v/>
      </c>
      <c r="S38" s="415" t="s">
        <v>20</v>
      </c>
      <c r="T38" s="416" t="str">
        <f t="shared" ref="T38" si="178">IFERROR(IF(OR(N38="",P38=""),"",$R$4/8*(R38/("1：00"))),"")</f>
        <v/>
      </c>
      <c r="U38" s="414" t="str">
        <f t="shared" ref="U38" si="179">IF(OR(G38="",H38="",N38="",P38=""),"",IF(R38-TIME(8,0,0)&lt;0,0,R38-TIME(8,0,0)))</f>
        <v/>
      </c>
      <c r="V38" s="415" t="s">
        <v>20</v>
      </c>
      <c r="W38" s="417" t="str">
        <f t="shared" ref="W38" si="180">IF(OR(N38="",P38="",U38=""),"",(($R$4/8*U38)/"1:00"*0.25))</f>
        <v/>
      </c>
      <c r="X38" s="414" t="str">
        <f t="shared" ref="X38" si="181">IF(OR(G38="",H38="",N38="",P38=""),"",IF(OR(P38&lt;TIMEVALUE("5:00"),P38&gt;TIMEVALUE("22:00")),IF(P38-N38&lt;0,IF(AND(N38&lt;TIMEVALUE("22:01"),P38+1&gt;TIMEVALUE("22:00")),P38+1-"22:00",0)+IF(AND(N38&gt;TIMEVALUE("22:00"),P38+1&gt;TIMEVALUE("22:00")),P38+1-N38,0),IF(AND(N38&lt;TIMEVALUE("22:01"),P38&gt;TIMEVALUE("22:00")),P38-"22:00",0))+IF(AND(N38&lt;TIMEVALUE("5:00"),P38&gt;TIMEVALUE("0:00")),P38-N38,0),IF(P38-N38&lt;0,IF(AND(N38&lt;TIMEVALUE("22:01"),P38+1&gt;TIMEVALUE("22:00")),"29:00"-"22:00",0)+IF(AND(N38&gt;TIMEVALUE("22:00"),P38+1&gt;TIMEVALUE("22:00")),"29:00"-N38,0),IF(AND(N38&lt;TIMEVALUE("22:01"),P38&gt;TIMEVALUE("22:00")),"29:00"-"22:00",0))+IF(AND(N38&lt;TIMEVALUE("5:00"),P38&gt;TIMEVALUE("0:00")),"29:00"-N38,0)))</f>
        <v/>
      </c>
      <c r="Y38" s="418" t="s">
        <v>20</v>
      </c>
      <c r="Z38" s="140" t="str">
        <f t="shared" si="62"/>
        <v/>
      </c>
      <c r="AA38" s="386"/>
      <c r="AB38" s="559"/>
      <c r="AC38" s="560"/>
      <c r="AD38" s="561"/>
      <c r="AE38" s="562" t="s">
        <v>2</v>
      </c>
      <c r="AF38" s="563"/>
      <c r="AG38" s="564"/>
      <c r="AH38" s="565"/>
      <c r="AI38" s="566" t="s">
        <v>21</v>
      </c>
      <c r="AJ38" s="836" t="str">
        <f t="shared" si="22"/>
        <v/>
      </c>
      <c r="AK38" s="837"/>
      <c r="AL38" s="275"/>
      <c r="AM38" s="276" t="str">
        <f>IFERROR(IF(OR(AND(H38="",H39=""),N38="",P38=""),"",T38+W38+Z38),"")</f>
        <v/>
      </c>
      <c r="AN38" s="247"/>
      <c r="AO38" s="277" t="str">
        <f t="shared" si="10"/>
        <v/>
      </c>
      <c r="AP38" s="278" t="str">
        <f>U38</f>
        <v/>
      </c>
      <c r="AQ38" s="279"/>
      <c r="AR38" s="279" t="str">
        <f t="shared" si="11"/>
        <v/>
      </c>
      <c r="AS38" s="538"/>
      <c r="AT38" s="280"/>
      <c r="AU38" s="280"/>
      <c r="AV38" s="280"/>
      <c r="AW38" s="280"/>
      <c r="AX38" s="247"/>
      <c r="AY38" s="805"/>
      <c r="AZ38" s="805"/>
      <c r="BA38" s="248"/>
      <c r="BB38" s="544"/>
    </row>
    <row r="39" spans="1:54" ht="18.75" customHeight="1">
      <c r="A39" s="12"/>
      <c r="B39" s="12"/>
      <c r="C39" s="809"/>
      <c r="D39" s="226"/>
      <c r="E39" s="227"/>
      <c r="F39" s="811"/>
      <c r="G39" s="828"/>
      <c r="H39" s="149"/>
      <c r="I39" s="220"/>
      <c r="J39" s="221"/>
      <c r="K39" s="217"/>
      <c r="L39" s="146"/>
      <c r="M39" s="411" t="s">
        <v>206</v>
      </c>
      <c r="N39" s="147"/>
      <c r="O39" s="413" t="s">
        <v>19</v>
      </c>
      <c r="P39" s="148"/>
      <c r="Q39" s="215"/>
      <c r="R39" s="419" t="str">
        <f t="shared" ref="R39" si="182">IF(OR(G38="",H38="",N39="",P39=""),"",IF(P39-N39&lt;0,P39-N39+1-IF(AND(N39&lt;TIMEVALUE("12:00"),P39+1&gt;TIMEVALUE("12:59")),"1:00",0),P39-N39-IF(AND(N39&lt;TIMEVALUE("12:00"),P39&gt;TIMEVALUE("12:59")),"1:00",0)))</f>
        <v/>
      </c>
      <c r="S39" s="420" t="s">
        <v>20</v>
      </c>
      <c r="T39" s="421" t="str">
        <f t="shared" ref="T39" si="183">IFERROR(IF(OR(N39="",P39=""),"",$R$6/8*(R39/("1：00"))),"")</f>
        <v/>
      </c>
      <c r="U39" s="419" t="str">
        <f t="shared" ref="U39" si="184">IF(OR(G38="",H38="",N39="",P39=""),"",IF(R39-TIME(8,0,0)&lt;0,0,R39-TIME(8,0,0)))</f>
        <v/>
      </c>
      <c r="V39" s="420" t="s">
        <v>20</v>
      </c>
      <c r="W39" s="422" t="str">
        <f t="shared" ref="W39" si="185">IF(OR(N39="",P39="",U39=""),"",(($R$6/8*U39)/"1:00"*0))</f>
        <v/>
      </c>
      <c r="X39" s="419" t="str">
        <f t="shared" ref="X39" si="186">IF(OR(G38="",H38="",N39="",P39=""),"",IF(OR(P39&lt;TIMEVALUE("5:00"),P39&gt;TIMEVALUE("22:00")),IF(P39-N39&lt;0,IF(AND(N39&lt;TIMEVALUE("22:01"),P39+1&gt;TIMEVALUE("22:00")),P39+1-"22:00",0)+IF(AND(N39&gt;TIMEVALUE("22:00"),P39+1&gt;TIMEVALUE("22:00")),P39+1-N39,0),IF(AND(N39&lt;TIMEVALUE("22:01"),P39&gt;TIMEVALUE("22:00")),P39-"22:00",0))+IF(AND(N39&lt;TIMEVALUE("5:00"),P39&gt;TIMEVALUE("0:00")),P39-N39,0),IF(P39-N39&lt;0,IF(AND(N39&lt;TIMEVALUE("22:01"),P39+1&gt;TIMEVALUE("22:00")),"29:00"-"22:00",0)+IF(AND(N39&gt;TIMEVALUE("22:00"),P39+1&gt;TIMEVALUE("22:00")),"29:00"-N39,0),IF(AND(N39&lt;TIMEVALUE("22:01"),P39&gt;TIMEVALUE("22:00")),"29:00"-"22:00",0))+IF(AND(N39&lt;TIMEVALUE("5:00"),P39&gt;TIMEVALUE("0:00")),"29:00"-N39,0)))</f>
        <v/>
      </c>
      <c r="Y39" s="423" t="s">
        <v>20</v>
      </c>
      <c r="Z39" s="141" t="str">
        <f t="shared" si="62"/>
        <v/>
      </c>
      <c r="AA39" s="386"/>
      <c r="AB39" s="534"/>
      <c r="AC39" s="554"/>
      <c r="AD39" s="555"/>
      <c r="AE39" s="536" t="s">
        <v>2</v>
      </c>
      <c r="AF39" s="533"/>
      <c r="AG39" s="535"/>
      <c r="AH39" s="294"/>
      <c r="AI39" s="461" t="s">
        <v>21</v>
      </c>
      <c r="AJ39" s="838" t="str">
        <f t="shared" si="22"/>
        <v/>
      </c>
      <c r="AK39" s="839"/>
      <c r="AL39" s="275"/>
      <c r="AM39" s="281" t="str">
        <f>IFERROR(IF(OR(AND(H38="",H39=""),N39="",P39=""),"",T39+W39+Z39),"")</f>
        <v/>
      </c>
      <c r="AN39" s="247"/>
      <c r="AO39" s="277" t="str">
        <f t="shared" si="10"/>
        <v/>
      </c>
      <c r="AP39" s="278"/>
      <c r="AQ39" s="279" t="str">
        <f>U39</f>
        <v/>
      </c>
      <c r="AR39" s="279" t="str">
        <f t="shared" si="11"/>
        <v/>
      </c>
      <c r="AS39" s="539"/>
      <c r="AT39" s="540"/>
      <c r="AU39" s="541"/>
      <c r="AV39" s="542"/>
      <c r="AW39" s="282"/>
      <c r="AX39" s="248"/>
      <c r="AY39" s="546"/>
      <c r="AZ39" s="280"/>
      <c r="BA39" s="280"/>
      <c r="BB39" s="245"/>
    </row>
    <row r="40" spans="1:54" ht="18.75" customHeight="1">
      <c r="A40" s="12"/>
      <c r="B40" s="12"/>
      <c r="C40" s="808">
        <f>C38+1</f>
        <v>45212</v>
      </c>
      <c r="D40" s="224" t="str">
        <f>IFERROR(INDEX(管理リスト!$K$3:$K$32,MATCH(C40,管理リスト!$L$3:$L$32,0)),"")</f>
        <v/>
      </c>
      <c r="E40" s="225">
        <f t="shared" ref="E40" si="187">IF(D40="",F40,D40)</f>
        <v>6</v>
      </c>
      <c r="F40" s="810">
        <f t="shared" ref="F40" si="188">WEEKDAY(C40,1)</f>
        <v>6</v>
      </c>
      <c r="G40" s="827"/>
      <c r="H40" s="223" t="str">
        <f t="shared" ref="H40" si="189">IF(G40="欠勤","",IF(OR(G40="有給休暇",G40="臨時休業日",G40="振替休日",G40="代休（休日出勤）"),G40,IF(H41&lt;&gt;"","事業所外勤務",IF(AND(G40&lt;&gt;"",OR(N41&lt;&gt;"",N40&lt;&gt;"")),"事業所勤務",IF(OR(D40=1,E40=1,E40=7),"","就業日")))))</f>
        <v>就業日</v>
      </c>
      <c r="I40" s="218" t="str">
        <f t="shared" ref="I40" si="190">IF(AND($N40="",$N41=""),"",IF(OR($G40="",$G40="有給休暇",$G40="振替休日",$G40="代休（休日出勤）",$G40="臨時休業日",$G40="欠勤"),"","※"))</f>
        <v/>
      </c>
      <c r="J40" s="219" t="str">
        <f t="shared" ref="J40" si="191">IF(AND($N40="",$N41=""),"",IF(OR($N41="",$G40="",$G40="有給休暇",$G40="振替休日",$G40="代休（休日出勤）",$G40="臨時休業日",$G40="欠勤"),"","●"))</f>
        <v/>
      </c>
      <c r="K40" s="216" t="str">
        <f t="shared" ref="K40" si="192">IF(AND(N40="",N41=""),"",IF(OR(N40&gt;TIMEVALUE("19:59"),N41&gt;TIMEVALUE("19:59")),"","∇"))</f>
        <v/>
      </c>
      <c r="L40" s="143" t="str">
        <f t="shared" ref="L40" si="193">IF(AND(N40="",N41=""),"",IF(OR(N40&gt;TIMEVALUE("19:59"),N41&gt;TIMEVALUE("19:59")),"★",""))</f>
        <v/>
      </c>
      <c r="M40" s="393" t="s">
        <v>18</v>
      </c>
      <c r="N40" s="144"/>
      <c r="O40" s="395" t="s">
        <v>19</v>
      </c>
      <c r="P40" s="145"/>
      <c r="Q40" s="214"/>
      <c r="R40" s="397" t="str">
        <f t="shared" ref="R40" si="194">IF(OR(G40="",H40="",N40="",P40=""),"",IF(P40-N40&lt;0,P40-N40+1-IF(AND(N40&lt;TIMEVALUE("12:00"),P40+1&gt;TIMEVALUE("12:59")),"1:00",0),P40-N40-IF(AND(N40&lt;TIMEVALUE("12:00"),P40&gt;TIMEVALUE("12:59")),"1:00",0)))</f>
        <v/>
      </c>
      <c r="S40" s="398" t="s">
        <v>20</v>
      </c>
      <c r="T40" s="399" t="str">
        <f t="shared" ref="T40" si="195">IFERROR(IF(OR(N40="",P40=""),"",$R$4/8*(R40/("1：00"))),"")</f>
        <v/>
      </c>
      <c r="U40" s="397" t="str">
        <f t="shared" ref="U40" si="196">IF(OR(G40="",H40="",N40="",P40=""),"",IF(R40-TIME(8,0,0)&lt;0,0,R40-TIME(8,0,0)))</f>
        <v/>
      </c>
      <c r="V40" s="398" t="s">
        <v>20</v>
      </c>
      <c r="W40" s="400" t="str">
        <f t="shared" ref="W40" si="197">IF(OR(N40="",P40="",U40=""),"",(($R$4/8*U40)/"1:00"*0.25))</f>
        <v/>
      </c>
      <c r="X40" s="397" t="str">
        <f t="shared" ref="X40" si="198">IF(OR(G40="",H40="",N40="",P40=""),"",IF(OR(P40&lt;TIMEVALUE("5:00"),P40&gt;TIMEVALUE("22:00")),IF(P40-N40&lt;0,IF(AND(N40&lt;TIMEVALUE("22:01"),P40+1&gt;TIMEVALUE("22:00")),P40+1-"22:00",0)+IF(AND(N40&gt;TIMEVALUE("22:00"),P40+1&gt;TIMEVALUE("22:00")),P40+1-N40,0),IF(AND(N40&lt;TIMEVALUE("22:01"),P40&gt;TIMEVALUE("22:00")),P40-"22:00",0))+IF(AND(N40&lt;TIMEVALUE("5:00"),P40&gt;TIMEVALUE("0:00")),P40-N40,0),IF(P40-N40&lt;0,IF(AND(N40&lt;TIMEVALUE("22:01"),P40+1&gt;TIMEVALUE("22:00")),"29:00"-"22:00",0)+IF(AND(N40&gt;TIMEVALUE("22:00"),P40+1&gt;TIMEVALUE("22:00")),"29:00"-N40,0),IF(AND(N40&lt;TIMEVALUE("22:01"),P40&gt;TIMEVALUE("22:00")),"29:00"-"22:00",0))+IF(AND(N40&lt;TIMEVALUE("5:00"),P40&gt;TIMEVALUE("0:00")),"29:00"-N40,0)))</f>
        <v/>
      </c>
      <c r="Y40" s="401" t="s">
        <v>20</v>
      </c>
      <c r="Z40" s="402" t="str">
        <f t="shared" si="62"/>
        <v/>
      </c>
      <c r="AA40" s="403"/>
      <c r="AB40" s="559"/>
      <c r="AC40" s="560"/>
      <c r="AD40" s="561"/>
      <c r="AE40" s="562" t="s">
        <v>2</v>
      </c>
      <c r="AF40" s="563"/>
      <c r="AG40" s="564"/>
      <c r="AH40" s="565"/>
      <c r="AI40" s="566" t="s">
        <v>21</v>
      </c>
      <c r="AJ40" s="836" t="str">
        <f t="shared" si="22"/>
        <v/>
      </c>
      <c r="AK40" s="837"/>
      <c r="AL40" s="275"/>
      <c r="AM40" s="276" t="str">
        <f>IFERROR(IF(OR(AND(H40="",H41=""),N40="",P40=""),"",T40+W40+Z40),"")</f>
        <v/>
      </c>
      <c r="AN40" s="247"/>
      <c r="AO40" s="277" t="str">
        <f t="shared" si="10"/>
        <v/>
      </c>
      <c r="AP40" s="278" t="str">
        <f>U40</f>
        <v/>
      </c>
      <c r="AQ40" s="279"/>
      <c r="AR40" s="279" t="str">
        <f t="shared" si="11"/>
        <v/>
      </c>
      <c r="AS40" s="538"/>
      <c r="AT40" s="280"/>
      <c r="AU40" s="280"/>
      <c r="AV40" s="280"/>
      <c r="AW40" s="280"/>
      <c r="AX40" s="247"/>
      <c r="AY40" s="805"/>
      <c r="AZ40" s="805"/>
      <c r="BA40" s="248"/>
      <c r="BB40" s="544"/>
    </row>
    <row r="41" spans="1:54" ht="18.75" customHeight="1">
      <c r="A41" s="12"/>
      <c r="B41" s="12"/>
      <c r="C41" s="809"/>
      <c r="D41" s="226"/>
      <c r="E41" s="227"/>
      <c r="F41" s="811"/>
      <c r="G41" s="828"/>
      <c r="H41" s="149"/>
      <c r="I41" s="220"/>
      <c r="J41" s="221"/>
      <c r="K41" s="217"/>
      <c r="L41" s="146"/>
      <c r="M41" s="394" t="s">
        <v>206</v>
      </c>
      <c r="N41" s="147"/>
      <c r="O41" s="396" t="s">
        <v>19</v>
      </c>
      <c r="P41" s="148"/>
      <c r="Q41" s="215"/>
      <c r="R41" s="404" t="str">
        <f t="shared" ref="R41" si="199">IF(OR(G40="",H40="",N41="",P41=""),"",IF(P41-N41&lt;0,P41-N41+1-IF(AND(N41&lt;TIMEVALUE("12:00"),P41+1&gt;TIMEVALUE("12:59")),"1:00",0),P41-N41-IF(AND(N41&lt;TIMEVALUE("12:00"),P41&gt;TIMEVALUE("12:59")),"1:00",0)))</f>
        <v/>
      </c>
      <c r="S41" s="405" t="s">
        <v>20</v>
      </c>
      <c r="T41" s="406" t="str">
        <f t="shared" ref="T41" si="200">IFERROR(IF(OR(N41="",P41=""),"",$R$6/8*(R41/("1：00"))),"")</f>
        <v/>
      </c>
      <c r="U41" s="404" t="str">
        <f t="shared" ref="U41" si="201">IF(OR(G40="",H40="",N41="",P41=""),"",IF(R41-TIME(8,0,0)&lt;0,0,R41-TIME(8,0,0)))</f>
        <v/>
      </c>
      <c r="V41" s="405" t="s">
        <v>20</v>
      </c>
      <c r="W41" s="407" t="str">
        <f t="shared" ref="W41" si="202">IF(OR(N41="",P41="",U41=""),"",(($R$6/8*U41)/"1:00"*0))</f>
        <v/>
      </c>
      <c r="X41" s="404" t="str">
        <f t="shared" ref="X41" si="203">IF(OR(G40="",H40="",N41="",P41=""),"",IF(OR(P41&lt;TIMEVALUE("5:00"),P41&gt;TIMEVALUE("22:00")),IF(P41-N41&lt;0,IF(AND(N41&lt;TIMEVALUE("22:01"),P41+1&gt;TIMEVALUE("22:00")),P41+1-"22:00",0)+IF(AND(N41&gt;TIMEVALUE("22:00"),P41+1&gt;TIMEVALUE("22:00")),P41+1-N41,0),IF(AND(N41&lt;TIMEVALUE("22:01"),P41&gt;TIMEVALUE("22:00")),P41-"22:00",0))+IF(AND(N41&lt;TIMEVALUE("5:00"),P41&gt;TIMEVALUE("0:00")),P41-N41,0),IF(P41-N41&lt;0,IF(AND(N41&lt;TIMEVALUE("22:01"),P41+1&gt;TIMEVALUE("22:00")),"29:00"-"22:00",0)+IF(AND(N41&gt;TIMEVALUE("22:00"),P41+1&gt;TIMEVALUE("22:00")),"29:00"-N41,0),IF(AND(N41&lt;TIMEVALUE("22:01"),P41&gt;TIMEVALUE("22:00")),"29:00"-"22:00",0))+IF(AND(N41&lt;TIMEVALUE("5:00"),P41&gt;TIMEVALUE("0:00")),"29:00"-N41,0)))</f>
        <v/>
      </c>
      <c r="Y41" s="408" t="s">
        <v>20</v>
      </c>
      <c r="Z41" s="409" t="str">
        <f t="shared" si="62"/>
        <v/>
      </c>
      <c r="AA41" s="403"/>
      <c r="AB41" s="534"/>
      <c r="AC41" s="554"/>
      <c r="AD41" s="555"/>
      <c r="AE41" s="536" t="s">
        <v>2</v>
      </c>
      <c r="AF41" s="533"/>
      <c r="AG41" s="535"/>
      <c r="AH41" s="294"/>
      <c r="AI41" s="461" t="s">
        <v>21</v>
      </c>
      <c r="AJ41" s="838" t="str">
        <f t="shared" si="22"/>
        <v/>
      </c>
      <c r="AK41" s="839"/>
      <c r="AL41" s="275"/>
      <c r="AM41" s="281" t="str">
        <f>IFERROR(IF(OR(AND(H40="",H41=""),N41="",P41=""),"",T41+W41+Z41),"")</f>
        <v/>
      </c>
      <c r="AN41" s="247"/>
      <c r="AO41" s="277" t="str">
        <f t="shared" si="10"/>
        <v/>
      </c>
      <c r="AP41" s="278"/>
      <c r="AQ41" s="279" t="str">
        <f>U41</f>
        <v/>
      </c>
      <c r="AR41" s="279" t="str">
        <f t="shared" si="11"/>
        <v/>
      </c>
      <c r="AS41" s="539"/>
      <c r="AT41" s="540"/>
      <c r="AU41" s="541"/>
      <c r="AV41" s="542"/>
      <c r="AW41" s="282"/>
      <c r="AX41" s="248"/>
      <c r="AY41" s="546"/>
      <c r="AZ41" s="280"/>
      <c r="BA41" s="280"/>
      <c r="BB41" s="245"/>
    </row>
    <row r="42" spans="1:54" ht="18.75" customHeight="1">
      <c r="A42" s="12"/>
      <c r="B42" s="12"/>
      <c r="C42" s="808">
        <f>C40+1</f>
        <v>45213</v>
      </c>
      <c r="D42" s="224" t="str">
        <f>IFERROR(INDEX(管理リスト!$K$3:$K$32,MATCH(C42,管理リスト!$L$3:$L$32,0)),"")</f>
        <v/>
      </c>
      <c r="E42" s="225">
        <f t="shared" ref="E42" si="204">IF(D42="",F42,D42)</f>
        <v>7</v>
      </c>
      <c r="F42" s="810">
        <f t="shared" ref="F42" si="205">WEEKDAY(C42,1)</f>
        <v>7</v>
      </c>
      <c r="G42" s="827"/>
      <c r="H42" s="223" t="str">
        <f t="shared" ref="H42" si="206">IF(G42="欠勤","",IF(OR(G42="有給休暇",G42="臨時休業日",G42="振替休日",G42="代休（休日出勤）"),G42,IF(H43&lt;&gt;"","事業所外勤務",IF(AND(G42&lt;&gt;"",OR(N43&lt;&gt;"",N42&lt;&gt;"")),"事業所勤務",IF(OR(D42=1,E42=1,E42=7),"","就業日")))))</f>
        <v/>
      </c>
      <c r="I42" s="218" t="str">
        <f t="shared" ref="I42" si="207">IF(AND($N42="",$N43=""),"",IF(OR($G42="",$G42="有給休暇",$G42="振替休日",$G42="代休（休日出勤）",$G42="臨時休業日",$G42="欠勤"),"","※"))</f>
        <v/>
      </c>
      <c r="J42" s="219" t="str">
        <f t="shared" ref="J42" si="208">IF(AND($N42="",$N43=""),"",IF(OR($N43="",$G42="",$G42="有給休暇",$G42="振替休日",$G42="代休（休日出勤）",$G42="臨時休業日",$G42="欠勤"),"","●"))</f>
        <v/>
      </c>
      <c r="K42" s="216" t="str">
        <f t="shared" ref="K42" si="209">IF(AND(N42="",N43=""),"",IF(OR(N42&gt;TIMEVALUE("19:59"),N43&gt;TIMEVALUE("19:59")),"","∇"))</f>
        <v/>
      </c>
      <c r="L42" s="143" t="str">
        <f t="shared" ref="L42" si="210">IF(AND(N42="",N43=""),"",IF(OR(N42&gt;TIMEVALUE("19:59"),N43&gt;TIMEVALUE("19:59")),"★",""))</f>
        <v/>
      </c>
      <c r="M42" s="410" t="s">
        <v>18</v>
      </c>
      <c r="N42" s="144"/>
      <c r="O42" s="412" t="s">
        <v>19</v>
      </c>
      <c r="P42" s="145"/>
      <c r="Q42" s="214"/>
      <c r="R42" s="414" t="str">
        <f t="shared" ref="R42" si="211">IF(OR(G42="",H42="",N42="",P42=""),"",IF(P42-N42&lt;0,P42-N42+1-IF(AND(N42&lt;TIMEVALUE("12:00"),P42+1&gt;TIMEVALUE("12:59")),"1:00",0),P42-N42-IF(AND(N42&lt;TIMEVALUE("12:00"),P42&gt;TIMEVALUE("12:59")),"1:00",0)))</f>
        <v/>
      </c>
      <c r="S42" s="415" t="s">
        <v>20</v>
      </c>
      <c r="T42" s="416" t="str">
        <f t="shared" ref="T42" si="212">IFERROR(IF(OR(N42="",P42=""),"",$R$4/8*(R42/("1：00"))),"")</f>
        <v/>
      </c>
      <c r="U42" s="414" t="str">
        <f t="shared" ref="U42" si="213">IF(OR(G42="",H42="",N42="",P42=""),"",IF(R42-TIME(8,0,0)&lt;0,0,R42-TIME(8,0,0)))</f>
        <v/>
      </c>
      <c r="V42" s="415" t="s">
        <v>20</v>
      </c>
      <c r="W42" s="417" t="str">
        <f t="shared" ref="W42" si="214">IF(OR(N42="",P42="",U42=""),"",(($R$4/8*U42)/"1:00"*0.25))</f>
        <v/>
      </c>
      <c r="X42" s="414" t="str">
        <f t="shared" ref="X42" si="215">IF(OR(G42="",H42="",N42="",P42=""),"",IF(OR(P42&lt;TIMEVALUE("5:00"),P42&gt;TIMEVALUE("22:00")),IF(P42-N42&lt;0,IF(AND(N42&lt;TIMEVALUE("22:01"),P42+1&gt;TIMEVALUE("22:00")),P42+1-"22:00",0)+IF(AND(N42&gt;TIMEVALUE("22:00"),P42+1&gt;TIMEVALUE("22:00")),P42+1-N42,0),IF(AND(N42&lt;TIMEVALUE("22:01"),P42&gt;TIMEVALUE("22:00")),P42-"22:00",0))+IF(AND(N42&lt;TIMEVALUE("5:00"),P42&gt;TIMEVALUE("0:00")),P42-N42,0),IF(P42-N42&lt;0,IF(AND(N42&lt;TIMEVALUE("22:01"),P42+1&gt;TIMEVALUE("22:00")),"29:00"-"22:00",0)+IF(AND(N42&gt;TIMEVALUE("22:00"),P42+1&gt;TIMEVALUE("22:00")),"29:00"-N42,0),IF(AND(N42&lt;TIMEVALUE("22:01"),P42&gt;TIMEVALUE("22:00")),"29:00"-"22:00",0))+IF(AND(N42&lt;TIMEVALUE("5:00"),P42&gt;TIMEVALUE("0:00")),"29:00"-N42,0)))</f>
        <v/>
      </c>
      <c r="Y42" s="418" t="s">
        <v>20</v>
      </c>
      <c r="Z42" s="140" t="str">
        <f t="shared" si="62"/>
        <v/>
      </c>
      <c r="AA42" s="386"/>
      <c r="AB42" s="559"/>
      <c r="AC42" s="560"/>
      <c r="AD42" s="561"/>
      <c r="AE42" s="562" t="s">
        <v>2</v>
      </c>
      <c r="AF42" s="563"/>
      <c r="AG42" s="564"/>
      <c r="AH42" s="565"/>
      <c r="AI42" s="566" t="s">
        <v>21</v>
      </c>
      <c r="AJ42" s="836" t="str">
        <f t="shared" si="22"/>
        <v/>
      </c>
      <c r="AK42" s="837"/>
      <c r="AL42" s="275"/>
      <c r="AM42" s="276" t="str">
        <f>IFERROR(IF(OR(AND(H42="",H43=""),N42="",P42=""),"",T42+W42+Z42),"")</f>
        <v/>
      </c>
      <c r="AN42" s="247"/>
      <c r="AO42" s="277" t="str">
        <f t="shared" si="10"/>
        <v/>
      </c>
      <c r="AP42" s="278" t="str">
        <f>U42</f>
        <v/>
      </c>
      <c r="AQ42" s="279"/>
      <c r="AR42" s="279" t="str">
        <f t="shared" si="11"/>
        <v/>
      </c>
      <c r="AS42" s="538"/>
      <c r="AT42" s="280"/>
      <c r="AU42" s="280"/>
      <c r="AV42" s="280"/>
      <c r="AW42" s="280"/>
      <c r="AX42" s="247"/>
      <c r="AY42" s="805"/>
      <c r="AZ42" s="805"/>
      <c r="BA42" s="248"/>
      <c r="BB42" s="544"/>
    </row>
    <row r="43" spans="1:54" ht="18.75" customHeight="1">
      <c r="A43" s="12"/>
      <c r="B43" s="12"/>
      <c r="C43" s="809"/>
      <c r="D43" s="226"/>
      <c r="E43" s="227"/>
      <c r="F43" s="811"/>
      <c r="G43" s="828"/>
      <c r="H43" s="149"/>
      <c r="I43" s="220"/>
      <c r="J43" s="221"/>
      <c r="K43" s="217"/>
      <c r="L43" s="146"/>
      <c r="M43" s="411" t="s">
        <v>206</v>
      </c>
      <c r="N43" s="147"/>
      <c r="O43" s="413" t="s">
        <v>19</v>
      </c>
      <c r="P43" s="148"/>
      <c r="Q43" s="215"/>
      <c r="R43" s="419" t="str">
        <f t="shared" ref="R43" si="216">IF(OR(G42="",H42="",N43="",P43=""),"",IF(P43-N43&lt;0,P43-N43+1-IF(AND(N43&lt;TIMEVALUE("12:00"),P43+1&gt;TIMEVALUE("12:59")),"1:00",0),P43-N43-IF(AND(N43&lt;TIMEVALUE("12:00"),P43&gt;TIMEVALUE("12:59")),"1:00",0)))</f>
        <v/>
      </c>
      <c r="S43" s="420" t="s">
        <v>20</v>
      </c>
      <c r="T43" s="421" t="str">
        <f t="shared" ref="T43" si="217">IFERROR(IF(OR(N43="",P43=""),"",$R$6/8*(R43/("1：00"))),"")</f>
        <v/>
      </c>
      <c r="U43" s="419" t="str">
        <f t="shared" ref="U43" si="218">IF(OR(G42="",H42="",N43="",P43=""),"",IF(R43-TIME(8,0,0)&lt;0,0,R43-TIME(8,0,0)))</f>
        <v/>
      </c>
      <c r="V43" s="420" t="s">
        <v>20</v>
      </c>
      <c r="W43" s="422" t="str">
        <f t="shared" ref="W43" si="219">IF(OR(N43="",P43="",U43=""),"",(($R$6/8*U43)/"1:00"*0))</f>
        <v/>
      </c>
      <c r="X43" s="419" t="str">
        <f t="shared" ref="X43" si="220">IF(OR(G42="",H42="",N43="",P43=""),"",IF(OR(P43&lt;TIMEVALUE("5:00"),P43&gt;TIMEVALUE("22:00")),IF(P43-N43&lt;0,IF(AND(N43&lt;TIMEVALUE("22:01"),P43+1&gt;TIMEVALUE("22:00")),P43+1-"22:00",0)+IF(AND(N43&gt;TIMEVALUE("22:00"),P43+1&gt;TIMEVALUE("22:00")),P43+1-N43,0),IF(AND(N43&lt;TIMEVALUE("22:01"),P43&gt;TIMEVALUE("22:00")),P43-"22:00",0))+IF(AND(N43&lt;TIMEVALUE("5:00"),P43&gt;TIMEVALUE("0:00")),P43-N43,0),IF(P43-N43&lt;0,IF(AND(N43&lt;TIMEVALUE("22:01"),P43+1&gt;TIMEVALUE("22:00")),"29:00"-"22:00",0)+IF(AND(N43&gt;TIMEVALUE("22:00"),P43+1&gt;TIMEVALUE("22:00")),"29:00"-N43,0),IF(AND(N43&lt;TIMEVALUE("22:01"),P43&gt;TIMEVALUE("22:00")),"29:00"-"22:00",0))+IF(AND(N43&lt;TIMEVALUE("5:00"),P43&gt;TIMEVALUE("0:00")),"29:00"-N43,0)))</f>
        <v/>
      </c>
      <c r="Y43" s="423" t="s">
        <v>20</v>
      </c>
      <c r="Z43" s="141" t="str">
        <f t="shared" si="62"/>
        <v/>
      </c>
      <c r="AA43" s="386"/>
      <c r="AB43" s="534"/>
      <c r="AC43" s="554"/>
      <c r="AD43" s="555"/>
      <c r="AE43" s="536" t="s">
        <v>2</v>
      </c>
      <c r="AF43" s="533"/>
      <c r="AG43" s="535"/>
      <c r="AH43" s="294"/>
      <c r="AI43" s="461" t="s">
        <v>21</v>
      </c>
      <c r="AJ43" s="838" t="str">
        <f t="shared" si="22"/>
        <v/>
      </c>
      <c r="AK43" s="839"/>
      <c r="AL43" s="275"/>
      <c r="AM43" s="281" t="str">
        <f>IFERROR(IF(OR(AND(H42="",H43=""),N43="",P43=""),"",T43+W43+Z43),"")</f>
        <v/>
      </c>
      <c r="AN43" s="247"/>
      <c r="AO43" s="277" t="str">
        <f t="shared" si="10"/>
        <v/>
      </c>
      <c r="AP43" s="278"/>
      <c r="AQ43" s="279" t="str">
        <f>U43</f>
        <v/>
      </c>
      <c r="AR43" s="279" t="str">
        <f t="shared" si="11"/>
        <v/>
      </c>
      <c r="AS43" s="539"/>
      <c r="AT43" s="540"/>
      <c r="AU43" s="541"/>
      <c r="AV43" s="542"/>
      <c r="AW43" s="282"/>
      <c r="AX43" s="248"/>
      <c r="AY43" s="546"/>
      <c r="AZ43" s="280"/>
      <c r="BA43" s="280"/>
      <c r="BB43" s="245"/>
    </row>
    <row r="44" spans="1:54" ht="18.75" customHeight="1">
      <c r="A44" s="12"/>
      <c r="B44" s="12"/>
      <c r="C44" s="808">
        <f>C42+1</f>
        <v>45214</v>
      </c>
      <c r="D44" s="224" t="str">
        <f>IFERROR(INDEX(管理リスト!$K$3:$K$32,MATCH(C44,管理リスト!$L$3:$L$32,0)),"")</f>
        <v/>
      </c>
      <c r="E44" s="225">
        <f t="shared" ref="E44" si="221">IF(D44="",F44,D44)</f>
        <v>1</v>
      </c>
      <c r="F44" s="810">
        <f t="shared" ref="F44" si="222">WEEKDAY(C44,1)</f>
        <v>1</v>
      </c>
      <c r="G44" s="827"/>
      <c r="H44" s="223" t="str">
        <f t="shared" ref="H44" si="223">IF(G44="欠勤","",IF(OR(G44="有給休暇",G44="臨時休業日",G44="振替休日",G44="代休（休日出勤）"),G44,IF(H45&lt;&gt;"","事業所外勤務",IF(AND(G44&lt;&gt;"",OR(N45&lt;&gt;"",N44&lt;&gt;"")),"事業所勤務",IF(OR(D44=1,E44=1,E44=7),"","就業日")))))</f>
        <v/>
      </c>
      <c r="I44" s="218" t="str">
        <f t="shared" ref="I44" si="224">IF(AND($N44="",$N45=""),"",IF(OR($G44="",$G44="有給休暇",$G44="振替休日",$G44="代休（休日出勤）",$G44="臨時休業日",$G44="欠勤"),"","※"))</f>
        <v/>
      </c>
      <c r="J44" s="219" t="str">
        <f t="shared" ref="J44" si="225">IF(AND($N44="",$N45=""),"",IF(OR($N45="",$G44="",$G44="有給休暇",$G44="振替休日",$G44="代休（休日出勤）",$G44="臨時休業日",$G44="欠勤"),"","●"))</f>
        <v/>
      </c>
      <c r="K44" s="216" t="str">
        <f t="shared" ref="K44" si="226">IF(AND(N44="",N45=""),"",IF(OR(N44&gt;TIMEVALUE("19:59"),N45&gt;TIMEVALUE("19:59")),"","∇"))</f>
        <v/>
      </c>
      <c r="L44" s="143" t="str">
        <f t="shared" ref="L44" si="227">IF(AND(N44="",N45=""),"",IF(OR(N44&gt;TIMEVALUE("19:59"),N45&gt;TIMEVALUE("19:59")),"★",""))</f>
        <v/>
      </c>
      <c r="M44" s="393" t="s">
        <v>18</v>
      </c>
      <c r="N44" s="144"/>
      <c r="O44" s="395" t="s">
        <v>19</v>
      </c>
      <c r="P44" s="145"/>
      <c r="Q44" s="214"/>
      <c r="R44" s="397" t="str">
        <f t="shared" ref="R44" si="228">IF(OR(G44="",H44="",N44="",P44=""),"",IF(P44-N44&lt;0,P44-N44+1-IF(AND(N44&lt;TIMEVALUE("12:00"),P44+1&gt;TIMEVALUE("12:59")),"1:00",0),P44-N44-IF(AND(N44&lt;TIMEVALUE("12:00"),P44&gt;TIMEVALUE("12:59")),"1:00",0)))</f>
        <v/>
      </c>
      <c r="S44" s="398" t="s">
        <v>20</v>
      </c>
      <c r="T44" s="399" t="str">
        <f t="shared" ref="T44" si="229">IFERROR(IF(OR(N44="",P44=""),"",$R$4/8*(R44/("1：00"))),"")</f>
        <v/>
      </c>
      <c r="U44" s="397" t="str">
        <f t="shared" ref="U44" si="230">IF(OR(G44="",H44="",N44="",P44=""),"",IF(R44-TIME(8,0,0)&lt;0,0,R44-TIME(8,0,0)))</f>
        <v/>
      </c>
      <c r="V44" s="398" t="s">
        <v>20</v>
      </c>
      <c r="W44" s="400" t="str">
        <f t="shared" ref="W44" si="231">IF(OR(N44="",P44="",U44=""),"",(($R$4/8*U44)/"1:00"*0.25))</f>
        <v/>
      </c>
      <c r="X44" s="397" t="str">
        <f t="shared" ref="X44" si="232">IF(OR(G44="",H44="",N44="",P44=""),"",IF(OR(P44&lt;TIMEVALUE("5:00"),P44&gt;TIMEVALUE("22:00")),IF(P44-N44&lt;0,IF(AND(N44&lt;TIMEVALUE("22:01"),P44+1&gt;TIMEVALUE("22:00")),P44+1-"22:00",0)+IF(AND(N44&gt;TIMEVALUE("22:00"),P44+1&gt;TIMEVALUE("22:00")),P44+1-N44,0),IF(AND(N44&lt;TIMEVALUE("22:01"),P44&gt;TIMEVALUE("22:00")),P44-"22:00",0))+IF(AND(N44&lt;TIMEVALUE("5:00"),P44&gt;TIMEVALUE("0:00")),P44-N44,0),IF(P44-N44&lt;0,IF(AND(N44&lt;TIMEVALUE("22:01"),P44+1&gt;TIMEVALUE("22:00")),"29:00"-"22:00",0)+IF(AND(N44&gt;TIMEVALUE("22:00"),P44+1&gt;TIMEVALUE("22:00")),"29:00"-N44,0),IF(AND(N44&lt;TIMEVALUE("22:01"),P44&gt;TIMEVALUE("22:00")),"29:00"-"22:00",0))+IF(AND(N44&lt;TIMEVALUE("5:00"),P44&gt;TIMEVALUE("0:00")),"29:00"-N44,0)))</f>
        <v/>
      </c>
      <c r="Y44" s="401" t="s">
        <v>20</v>
      </c>
      <c r="Z44" s="402" t="str">
        <f t="shared" si="62"/>
        <v/>
      </c>
      <c r="AA44" s="403"/>
      <c r="AB44" s="559"/>
      <c r="AC44" s="560"/>
      <c r="AD44" s="561"/>
      <c r="AE44" s="562" t="s">
        <v>2</v>
      </c>
      <c r="AF44" s="563"/>
      <c r="AG44" s="564"/>
      <c r="AH44" s="565"/>
      <c r="AI44" s="566" t="s">
        <v>21</v>
      </c>
      <c r="AJ44" s="836" t="str">
        <f t="shared" si="22"/>
        <v/>
      </c>
      <c r="AK44" s="837"/>
      <c r="AL44" s="275"/>
      <c r="AM44" s="276" t="str">
        <f>IFERROR(IF(OR(AND(H44="",H45=""),N44="",P44=""),"",T44+W44+Z44),"")</f>
        <v/>
      </c>
      <c r="AN44" s="247"/>
      <c r="AO44" s="277" t="str">
        <f t="shared" si="10"/>
        <v/>
      </c>
      <c r="AP44" s="278" t="str">
        <f>U44</f>
        <v/>
      </c>
      <c r="AQ44" s="279"/>
      <c r="AR44" s="279" t="str">
        <f t="shared" si="11"/>
        <v/>
      </c>
      <c r="AS44" s="538"/>
      <c r="AT44" s="280"/>
      <c r="AU44" s="280"/>
      <c r="AV44" s="280"/>
      <c r="AW44" s="280"/>
      <c r="AX44" s="247"/>
      <c r="AY44" s="805"/>
      <c r="AZ44" s="805"/>
      <c r="BA44" s="248"/>
      <c r="BB44" s="544"/>
    </row>
    <row r="45" spans="1:54" ht="18.75" customHeight="1">
      <c r="A45" s="12"/>
      <c r="B45" s="12"/>
      <c r="C45" s="809"/>
      <c r="D45" s="226"/>
      <c r="E45" s="227"/>
      <c r="F45" s="811"/>
      <c r="G45" s="828"/>
      <c r="H45" s="149"/>
      <c r="I45" s="220"/>
      <c r="J45" s="221"/>
      <c r="K45" s="217"/>
      <c r="L45" s="146"/>
      <c r="M45" s="394" t="s">
        <v>206</v>
      </c>
      <c r="N45" s="147"/>
      <c r="O45" s="396" t="s">
        <v>19</v>
      </c>
      <c r="P45" s="148"/>
      <c r="Q45" s="215"/>
      <c r="R45" s="404" t="str">
        <f t="shared" ref="R45" si="233">IF(OR(G44="",H44="",N45="",P45=""),"",IF(P45-N45&lt;0,P45-N45+1-IF(AND(N45&lt;TIMEVALUE("12:00"),P45+1&gt;TIMEVALUE("12:59")),"1:00",0),P45-N45-IF(AND(N45&lt;TIMEVALUE("12:00"),P45&gt;TIMEVALUE("12:59")),"1:00",0)))</f>
        <v/>
      </c>
      <c r="S45" s="405" t="s">
        <v>20</v>
      </c>
      <c r="T45" s="406" t="str">
        <f t="shared" ref="T45" si="234">IFERROR(IF(OR(N45="",P45=""),"",$R$6/8*(R45/("1：00"))),"")</f>
        <v/>
      </c>
      <c r="U45" s="404" t="str">
        <f t="shared" ref="U45" si="235">IF(OR(G44="",H44="",N45="",P45=""),"",IF(R45-TIME(8,0,0)&lt;0,0,R45-TIME(8,0,0)))</f>
        <v/>
      </c>
      <c r="V45" s="405" t="s">
        <v>20</v>
      </c>
      <c r="W45" s="407" t="str">
        <f t="shared" ref="W45" si="236">IF(OR(N45="",P45="",U45=""),"",(($R$6/8*U45)/"1:00"*0))</f>
        <v/>
      </c>
      <c r="X45" s="404" t="str">
        <f t="shared" ref="X45" si="237">IF(OR(G44="",H44="",N45="",P45=""),"",IF(OR(P45&lt;TIMEVALUE("5:00"),P45&gt;TIMEVALUE("22:00")),IF(P45-N45&lt;0,IF(AND(N45&lt;TIMEVALUE("22:01"),P45+1&gt;TIMEVALUE("22:00")),P45+1-"22:00",0)+IF(AND(N45&gt;TIMEVALUE("22:00"),P45+1&gt;TIMEVALUE("22:00")),P45+1-N45,0),IF(AND(N45&lt;TIMEVALUE("22:01"),P45&gt;TIMEVALUE("22:00")),P45-"22:00",0))+IF(AND(N45&lt;TIMEVALUE("5:00"),P45&gt;TIMEVALUE("0:00")),P45-N45,0),IF(P45-N45&lt;0,IF(AND(N45&lt;TIMEVALUE("22:01"),P45+1&gt;TIMEVALUE("22:00")),"29:00"-"22:00",0)+IF(AND(N45&gt;TIMEVALUE("22:00"),P45+1&gt;TIMEVALUE("22:00")),"29:00"-N45,0),IF(AND(N45&lt;TIMEVALUE("22:01"),P45&gt;TIMEVALUE("22:00")),"29:00"-"22:00",0))+IF(AND(N45&lt;TIMEVALUE("5:00"),P45&gt;TIMEVALUE("0:00")),"29:00"-N45,0)))</f>
        <v/>
      </c>
      <c r="Y45" s="408" t="s">
        <v>20</v>
      </c>
      <c r="Z45" s="409" t="str">
        <f t="shared" si="62"/>
        <v/>
      </c>
      <c r="AA45" s="403"/>
      <c r="AB45" s="534"/>
      <c r="AC45" s="554"/>
      <c r="AD45" s="555"/>
      <c r="AE45" s="536" t="s">
        <v>2</v>
      </c>
      <c r="AF45" s="533"/>
      <c r="AG45" s="535"/>
      <c r="AH45" s="294"/>
      <c r="AI45" s="461" t="s">
        <v>21</v>
      </c>
      <c r="AJ45" s="838" t="str">
        <f t="shared" si="22"/>
        <v/>
      </c>
      <c r="AK45" s="839"/>
      <c r="AL45" s="275"/>
      <c r="AM45" s="281" t="str">
        <f>IFERROR(IF(OR(AND(H44="",H45=""),N45="",P45=""),"",T45+W45+Z45),"")</f>
        <v/>
      </c>
      <c r="AN45" s="247"/>
      <c r="AO45" s="277" t="str">
        <f t="shared" si="10"/>
        <v/>
      </c>
      <c r="AP45" s="278"/>
      <c r="AQ45" s="279" t="str">
        <f>U45</f>
        <v/>
      </c>
      <c r="AR45" s="279" t="str">
        <f t="shared" si="11"/>
        <v/>
      </c>
      <c r="AS45" s="539"/>
      <c r="AT45" s="540"/>
      <c r="AU45" s="541"/>
      <c r="AV45" s="542"/>
      <c r="AW45" s="282"/>
      <c r="AX45" s="248"/>
      <c r="AY45" s="546"/>
      <c r="AZ45" s="280"/>
      <c r="BA45" s="280"/>
      <c r="BB45" s="245"/>
    </row>
    <row r="46" spans="1:54" ht="18.75" customHeight="1">
      <c r="A46" s="12"/>
      <c r="B46" s="12"/>
      <c r="C46" s="808">
        <f>C44+1</f>
        <v>45215</v>
      </c>
      <c r="D46" s="224" t="str">
        <f>IFERROR(INDEX(管理リスト!$K$3:$K$32,MATCH(C46,管理リスト!$L$3:$L$32,0)),"")</f>
        <v/>
      </c>
      <c r="E46" s="225">
        <f t="shared" ref="E46" si="238">IF(D46="",F46,D46)</f>
        <v>2</v>
      </c>
      <c r="F46" s="810">
        <f t="shared" ref="F46" si="239">WEEKDAY(C46,1)</f>
        <v>2</v>
      </c>
      <c r="G46" s="827"/>
      <c r="H46" s="223" t="str">
        <f t="shared" ref="H46" si="240">IF(G46="欠勤","",IF(OR(G46="有給休暇",G46="臨時休業日",G46="振替休日",G46="代休（休日出勤）"),G46,IF(H47&lt;&gt;"","事業所外勤務",IF(AND(G46&lt;&gt;"",OR(N47&lt;&gt;"",N46&lt;&gt;"")),"事業所勤務",IF(OR(D46=1,E46=1,E46=7),"","就業日")))))</f>
        <v>就業日</v>
      </c>
      <c r="I46" s="218" t="str">
        <f t="shared" ref="I46" si="241">IF(AND($N46="",$N47=""),"",IF(OR($G46="",$G46="有給休暇",$G46="振替休日",$G46="代休（休日出勤）",$G46="臨時休業日",$G46="欠勤"),"","※"))</f>
        <v/>
      </c>
      <c r="J46" s="219" t="str">
        <f t="shared" ref="J46" si="242">IF(AND($N46="",$N47=""),"",IF(OR($N47="",$G46="",$G46="有給休暇",$G46="振替休日",$G46="代休（休日出勤）",$G46="臨時休業日",$G46="欠勤"),"","●"))</f>
        <v/>
      </c>
      <c r="K46" s="216" t="str">
        <f t="shared" ref="K46" si="243">IF(AND(N46="",N47=""),"",IF(OR(N46&gt;TIMEVALUE("19:59"),N47&gt;TIMEVALUE("19:59")),"","∇"))</f>
        <v/>
      </c>
      <c r="L46" s="143" t="str">
        <f t="shared" ref="L46" si="244">IF(AND(N46="",N47=""),"",IF(OR(N46&gt;TIMEVALUE("19:59"),N47&gt;TIMEVALUE("19:59")),"★",""))</f>
        <v/>
      </c>
      <c r="M46" s="410" t="s">
        <v>18</v>
      </c>
      <c r="N46" s="144"/>
      <c r="O46" s="412" t="s">
        <v>19</v>
      </c>
      <c r="P46" s="145"/>
      <c r="Q46" s="214"/>
      <c r="R46" s="414" t="str">
        <f t="shared" ref="R46" si="245">IF(OR(G46="",H46="",N46="",P46=""),"",IF(P46-N46&lt;0,P46-N46+1-IF(AND(N46&lt;TIMEVALUE("12:00"),P46+1&gt;TIMEVALUE("12:59")),"1:00",0),P46-N46-IF(AND(N46&lt;TIMEVALUE("12:00"),P46&gt;TIMEVALUE("12:59")),"1:00",0)))</f>
        <v/>
      </c>
      <c r="S46" s="415" t="s">
        <v>20</v>
      </c>
      <c r="T46" s="416" t="str">
        <f t="shared" ref="T46" si="246">IFERROR(IF(OR(N46="",P46=""),"",$R$4/8*(R46/("1：00"))),"")</f>
        <v/>
      </c>
      <c r="U46" s="414" t="str">
        <f t="shared" ref="U46" si="247">IF(OR(G46="",H46="",N46="",P46=""),"",IF(R46-TIME(8,0,0)&lt;0,0,R46-TIME(8,0,0)))</f>
        <v/>
      </c>
      <c r="V46" s="415" t="s">
        <v>20</v>
      </c>
      <c r="W46" s="417" t="str">
        <f t="shared" ref="W46" si="248">IF(OR(N46="",P46="",U46=""),"",(($R$4/8*U46)/"1:00"*0.25))</f>
        <v/>
      </c>
      <c r="X46" s="414" t="str">
        <f t="shared" ref="X46" si="249">IF(OR(G46="",H46="",N46="",P46=""),"",IF(OR(P46&lt;TIMEVALUE("5:00"),P46&gt;TIMEVALUE("22:00")),IF(P46-N46&lt;0,IF(AND(N46&lt;TIMEVALUE("22:01"),P46+1&gt;TIMEVALUE("22:00")),P46+1-"22:00",0)+IF(AND(N46&gt;TIMEVALUE("22:00"),P46+1&gt;TIMEVALUE("22:00")),P46+1-N46,0),IF(AND(N46&lt;TIMEVALUE("22:01"),P46&gt;TIMEVALUE("22:00")),P46-"22:00",0))+IF(AND(N46&lt;TIMEVALUE("5:00"),P46&gt;TIMEVALUE("0:00")),P46-N46,0),IF(P46-N46&lt;0,IF(AND(N46&lt;TIMEVALUE("22:01"),P46+1&gt;TIMEVALUE("22:00")),"29:00"-"22:00",0)+IF(AND(N46&gt;TIMEVALUE("22:00"),P46+1&gt;TIMEVALUE("22:00")),"29:00"-N46,0),IF(AND(N46&lt;TIMEVALUE("22:01"),P46&gt;TIMEVALUE("22:00")),"29:00"-"22:00",0))+IF(AND(N46&lt;TIMEVALUE("5:00"),P46&gt;TIMEVALUE("0:00")),"29:00"-N46,0)))</f>
        <v/>
      </c>
      <c r="Y46" s="418" t="s">
        <v>20</v>
      </c>
      <c r="Z46" s="140" t="str">
        <f t="shared" si="62"/>
        <v/>
      </c>
      <c r="AA46" s="386"/>
      <c r="AB46" s="559"/>
      <c r="AC46" s="560"/>
      <c r="AD46" s="561"/>
      <c r="AE46" s="562" t="s">
        <v>2</v>
      </c>
      <c r="AF46" s="563"/>
      <c r="AG46" s="564"/>
      <c r="AH46" s="565"/>
      <c r="AI46" s="566" t="s">
        <v>21</v>
      </c>
      <c r="AJ46" s="836" t="str">
        <f t="shared" si="22"/>
        <v/>
      </c>
      <c r="AK46" s="837"/>
      <c r="AL46" s="275"/>
      <c r="AM46" s="276" t="str">
        <f>IFERROR(IF(OR(AND(H46="",H47=""),N46="",P46=""),"",T46+W46+Z46),"")</f>
        <v/>
      </c>
      <c r="AN46" s="247"/>
      <c r="AO46" s="277" t="str">
        <f t="shared" si="10"/>
        <v/>
      </c>
      <c r="AP46" s="278" t="str">
        <f>U46</f>
        <v/>
      </c>
      <c r="AQ46" s="279"/>
      <c r="AR46" s="279" t="str">
        <f t="shared" si="11"/>
        <v/>
      </c>
      <c r="AS46" s="538"/>
      <c r="AT46" s="280"/>
      <c r="AU46" s="280"/>
      <c r="AV46" s="280"/>
      <c r="AW46" s="280"/>
      <c r="AX46" s="247"/>
      <c r="AY46" s="805"/>
      <c r="AZ46" s="805"/>
      <c r="BA46" s="248"/>
      <c r="BB46" s="544"/>
    </row>
    <row r="47" spans="1:54" ht="18.75" customHeight="1">
      <c r="A47" s="12"/>
      <c r="B47" s="12"/>
      <c r="C47" s="809"/>
      <c r="D47" s="226"/>
      <c r="E47" s="227"/>
      <c r="F47" s="811"/>
      <c r="G47" s="828"/>
      <c r="H47" s="149"/>
      <c r="I47" s="220"/>
      <c r="J47" s="221"/>
      <c r="K47" s="217"/>
      <c r="L47" s="146"/>
      <c r="M47" s="411" t="s">
        <v>206</v>
      </c>
      <c r="N47" s="147"/>
      <c r="O47" s="413" t="s">
        <v>19</v>
      </c>
      <c r="P47" s="148"/>
      <c r="Q47" s="215"/>
      <c r="R47" s="419" t="str">
        <f t="shared" ref="R47" si="250">IF(OR(G46="",H46="",N47="",P47=""),"",IF(P47-N47&lt;0,P47-N47+1-IF(AND(N47&lt;TIMEVALUE("12:00"),P47+1&gt;TIMEVALUE("12:59")),"1:00",0),P47-N47-IF(AND(N47&lt;TIMEVALUE("12:00"),P47&gt;TIMEVALUE("12:59")),"1:00",0)))</f>
        <v/>
      </c>
      <c r="S47" s="420" t="s">
        <v>20</v>
      </c>
      <c r="T47" s="421" t="str">
        <f t="shared" ref="T47" si="251">IFERROR(IF(OR(N47="",P47=""),"",$R$6/8*(R47/("1：00"))),"")</f>
        <v/>
      </c>
      <c r="U47" s="419" t="str">
        <f t="shared" ref="U47" si="252">IF(OR(G46="",H46="",N47="",P47=""),"",IF(R47-TIME(8,0,0)&lt;0,0,R47-TIME(8,0,0)))</f>
        <v/>
      </c>
      <c r="V47" s="420" t="s">
        <v>20</v>
      </c>
      <c r="W47" s="422" t="str">
        <f t="shared" ref="W47" si="253">IF(OR(N47="",P47="",U47=""),"",(($R$6/8*U47)/"1:00"*0))</f>
        <v/>
      </c>
      <c r="X47" s="419" t="str">
        <f t="shared" ref="X47" si="254">IF(OR(G46="",H46="",N47="",P47=""),"",IF(OR(P47&lt;TIMEVALUE("5:00"),P47&gt;TIMEVALUE("22:00")),IF(P47-N47&lt;0,IF(AND(N47&lt;TIMEVALUE("22:01"),P47+1&gt;TIMEVALUE("22:00")),P47+1-"22:00",0)+IF(AND(N47&gt;TIMEVALUE("22:00"),P47+1&gt;TIMEVALUE("22:00")),P47+1-N47,0),IF(AND(N47&lt;TIMEVALUE("22:01"),P47&gt;TIMEVALUE("22:00")),P47-"22:00",0))+IF(AND(N47&lt;TIMEVALUE("5:00"),P47&gt;TIMEVALUE("0:00")),P47-N47,0),IF(P47-N47&lt;0,IF(AND(N47&lt;TIMEVALUE("22:01"),P47+1&gt;TIMEVALUE("22:00")),"29:00"-"22:00",0)+IF(AND(N47&gt;TIMEVALUE("22:00"),P47+1&gt;TIMEVALUE("22:00")),"29:00"-N47,0),IF(AND(N47&lt;TIMEVALUE("22:01"),P47&gt;TIMEVALUE("22:00")),"29:00"-"22:00",0))+IF(AND(N47&lt;TIMEVALUE("5:00"),P47&gt;TIMEVALUE("0:00")),"29:00"-N47,0)))</f>
        <v/>
      </c>
      <c r="Y47" s="423" t="s">
        <v>20</v>
      </c>
      <c r="Z47" s="141" t="str">
        <f t="shared" si="62"/>
        <v/>
      </c>
      <c r="AA47" s="386"/>
      <c r="AB47" s="534"/>
      <c r="AC47" s="554"/>
      <c r="AD47" s="555"/>
      <c r="AE47" s="536" t="s">
        <v>2</v>
      </c>
      <c r="AF47" s="533"/>
      <c r="AG47" s="535"/>
      <c r="AH47" s="294"/>
      <c r="AI47" s="461" t="s">
        <v>21</v>
      </c>
      <c r="AJ47" s="838" t="str">
        <f t="shared" si="22"/>
        <v/>
      </c>
      <c r="AK47" s="839"/>
      <c r="AL47" s="275"/>
      <c r="AM47" s="281" t="str">
        <f>IFERROR(IF(OR(AND(H46="",H47=""),N47="",P47=""),"",T47+W47+Z47),"")</f>
        <v/>
      </c>
      <c r="AN47" s="247"/>
      <c r="AO47" s="277" t="str">
        <f t="shared" si="10"/>
        <v/>
      </c>
      <c r="AP47" s="278"/>
      <c r="AQ47" s="279" t="str">
        <f>U47</f>
        <v/>
      </c>
      <c r="AR47" s="279" t="str">
        <f t="shared" si="11"/>
        <v/>
      </c>
      <c r="AS47" s="539"/>
      <c r="AT47" s="540"/>
      <c r="AU47" s="541"/>
      <c r="AV47" s="542"/>
      <c r="AW47" s="282"/>
      <c r="AX47" s="248"/>
      <c r="AY47" s="546"/>
      <c r="AZ47" s="280"/>
      <c r="BA47" s="280"/>
      <c r="BB47" s="245"/>
    </row>
    <row r="48" spans="1:54" ht="18.75" customHeight="1">
      <c r="A48" s="12"/>
      <c r="B48" s="12"/>
      <c r="C48" s="808">
        <f>C46+1</f>
        <v>45216</v>
      </c>
      <c r="D48" s="224" t="str">
        <f>IFERROR(INDEX(管理リスト!$K$3:$K$32,MATCH(C48,管理リスト!$L$3:$L$32,0)),"")</f>
        <v/>
      </c>
      <c r="E48" s="225">
        <f t="shared" ref="E48" si="255">IF(D48="",F48,D48)</f>
        <v>3</v>
      </c>
      <c r="F48" s="810">
        <f t="shared" ref="F48" si="256">WEEKDAY(C48,1)</f>
        <v>3</v>
      </c>
      <c r="G48" s="827"/>
      <c r="H48" s="223" t="str">
        <f t="shared" ref="H48" si="257">IF(G48="欠勤","",IF(OR(G48="有給休暇",G48="臨時休業日",G48="振替休日",G48="代休（休日出勤）"),G48,IF(H49&lt;&gt;"","事業所外勤務",IF(AND(G48&lt;&gt;"",OR(N49&lt;&gt;"",N48&lt;&gt;"")),"事業所勤務",IF(OR(D48=1,E48=1,E48=7),"","就業日")))))</f>
        <v>就業日</v>
      </c>
      <c r="I48" s="218" t="str">
        <f t="shared" ref="I48" si="258">IF(AND($N48="",$N49=""),"",IF(OR($G48="",$G48="有給休暇",$G48="振替休日",$G48="代休（休日出勤）",$G48="臨時休業日",$G48="欠勤"),"","※"))</f>
        <v/>
      </c>
      <c r="J48" s="219" t="str">
        <f t="shared" ref="J48" si="259">IF(AND($N48="",$N49=""),"",IF(OR($N49="",$G48="",$G48="有給休暇",$G48="振替休日",$G48="代休（休日出勤）",$G48="臨時休業日",$G48="欠勤"),"","●"))</f>
        <v/>
      </c>
      <c r="K48" s="216" t="str">
        <f t="shared" ref="K48" si="260">IF(AND(N48="",N49=""),"",IF(OR(N48&gt;TIMEVALUE("19:59"),N49&gt;TIMEVALUE("19:59")),"","∇"))</f>
        <v/>
      </c>
      <c r="L48" s="143" t="str">
        <f t="shared" ref="L48" si="261">IF(AND(N48="",N49=""),"",IF(OR(N48&gt;TIMEVALUE("19:59"),N49&gt;TIMEVALUE("19:59")),"★",""))</f>
        <v/>
      </c>
      <c r="M48" s="393" t="s">
        <v>18</v>
      </c>
      <c r="N48" s="144"/>
      <c r="O48" s="395" t="s">
        <v>19</v>
      </c>
      <c r="P48" s="145"/>
      <c r="Q48" s="214"/>
      <c r="R48" s="397" t="str">
        <f t="shared" ref="R48" si="262">IF(OR(G48="",H48="",N48="",P48=""),"",IF(P48-N48&lt;0,P48-N48+1-IF(AND(N48&lt;TIMEVALUE("12:00"),P48+1&gt;TIMEVALUE("12:59")),"1:00",0),P48-N48-IF(AND(N48&lt;TIMEVALUE("12:00"),P48&gt;TIMEVALUE("12:59")),"1:00",0)))</f>
        <v/>
      </c>
      <c r="S48" s="398" t="s">
        <v>20</v>
      </c>
      <c r="T48" s="399" t="str">
        <f t="shared" ref="T48" si="263">IFERROR(IF(OR(N48="",P48=""),"",$R$4/8*(R48/("1：00"))),"")</f>
        <v/>
      </c>
      <c r="U48" s="397" t="str">
        <f t="shared" ref="U48" si="264">IF(OR(G48="",H48="",N48="",P48=""),"",IF(R48-TIME(8,0,0)&lt;0,0,R48-TIME(8,0,0)))</f>
        <v/>
      </c>
      <c r="V48" s="398" t="s">
        <v>20</v>
      </c>
      <c r="W48" s="400" t="str">
        <f t="shared" ref="W48" si="265">IF(OR(N48="",P48="",U48=""),"",(($R$4/8*U48)/"1:00"*0.25))</f>
        <v/>
      </c>
      <c r="X48" s="397" t="str">
        <f t="shared" ref="X48" si="266">IF(OR(G48="",H48="",N48="",P48=""),"",IF(OR(P48&lt;TIMEVALUE("5:00"),P48&gt;TIMEVALUE("22:00")),IF(P48-N48&lt;0,IF(AND(N48&lt;TIMEVALUE("22:01"),P48+1&gt;TIMEVALUE("22:00")),P48+1-"22:00",0)+IF(AND(N48&gt;TIMEVALUE("22:00"),P48+1&gt;TIMEVALUE("22:00")),P48+1-N48,0),IF(AND(N48&lt;TIMEVALUE("22:01"),P48&gt;TIMEVALUE("22:00")),P48-"22:00",0))+IF(AND(N48&lt;TIMEVALUE("5:00"),P48&gt;TIMEVALUE("0:00")),P48-N48,0),IF(P48-N48&lt;0,IF(AND(N48&lt;TIMEVALUE("22:01"),P48+1&gt;TIMEVALUE("22:00")),"29:00"-"22:00",0)+IF(AND(N48&gt;TIMEVALUE("22:00"),P48+1&gt;TIMEVALUE("22:00")),"29:00"-N48,0),IF(AND(N48&lt;TIMEVALUE("22:01"),P48&gt;TIMEVALUE("22:00")),"29:00"-"22:00",0))+IF(AND(N48&lt;TIMEVALUE("5:00"),P48&gt;TIMEVALUE("0:00")),"29:00"-N48,0)))</f>
        <v/>
      </c>
      <c r="Y48" s="401" t="s">
        <v>20</v>
      </c>
      <c r="Z48" s="402" t="str">
        <f t="shared" si="62"/>
        <v/>
      </c>
      <c r="AA48" s="403"/>
      <c r="AB48" s="559"/>
      <c r="AC48" s="560"/>
      <c r="AD48" s="561"/>
      <c r="AE48" s="562" t="s">
        <v>2</v>
      </c>
      <c r="AF48" s="563"/>
      <c r="AG48" s="564"/>
      <c r="AH48" s="565"/>
      <c r="AI48" s="566" t="s">
        <v>21</v>
      </c>
      <c r="AJ48" s="836" t="str">
        <f t="shared" si="22"/>
        <v/>
      </c>
      <c r="AK48" s="837"/>
      <c r="AL48" s="275"/>
      <c r="AM48" s="276" t="str">
        <f>IFERROR(IF(OR(AND(H48="",H49=""),N48="",P48=""),"",T48+W48+Z48),"")</f>
        <v/>
      </c>
      <c r="AN48" s="247"/>
      <c r="AO48" s="277" t="str">
        <f t="shared" ref="AO48:AO77" si="267">IF(OR(R48="",R48&gt;=TIME(8,0,0)),"",TIME(8,0,0)-R48)</f>
        <v/>
      </c>
      <c r="AP48" s="278" t="str">
        <f>U48</f>
        <v/>
      </c>
      <c r="AQ48" s="279"/>
      <c r="AR48" s="279" t="str">
        <f t="shared" ref="AR48:AR77" si="268">X48</f>
        <v/>
      </c>
      <c r="AS48" s="538"/>
      <c r="AT48" s="280"/>
      <c r="AU48" s="280"/>
      <c r="AV48" s="280"/>
      <c r="AW48" s="280"/>
      <c r="AX48" s="247"/>
      <c r="AY48" s="805"/>
      <c r="AZ48" s="805"/>
      <c r="BA48" s="248"/>
      <c r="BB48" s="544"/>
    </row>
    <row r="49" spans="1:54" ht="18.75" customHeight="1">
      <c r="A49" s="12"/>
      <c r="B49" s="12"/>
      <c r="C49" s="809"/>
      <c r="D49" s="226"/>
      <c r="E49" s="227"/>
      <c r="F49" s="811"/>
      <c r="G49" s="828"/>
      <c r="H49" s="149"/>
      <c r="I49" s="220"/>
      <c r="J49" s="221"/>
      <c r="K49" s="217"/>
      <c r="L49" s="146"/>
      <c r="M49" s="394" t="s">
        <v>206</v>
      </c>
      <c r="N49" s="147"/>
      <c r="O49" s="396" t="s">
        <v>19</v>
      </c>
      <c r="P49" s="148"/>
      <c r="Q49" s="215"/>
      <c r="R49" s="404" t="str">
        <f t="shared" ref="R49" si="269">IF(OR(G48="",H48="",N49="",P49=""),"",IF(P49-N49&lt;0,P49-N49+1-IF(AND(N49&lt;TIMEVALUE("12:00"),P49+1&gt;TIMEVALUE("12:59")),"1:00",0),P49-N49-IF(AND(N49&lt;TIMEVALUE("12:00"),P49&gt;TIMEVALUE("12:59")),"1:00",0)))</f>
        <v/>
      </c>
      <c r="S49" s="405" t="s">
        <v>20</v>
      </c>
      <c r="T49" s="406" t="str">
        <f t="shared" ref="T49" si="270">IFERROR(IF(OR(N49="",P49=""),"",$R$6/8*(R49/("1：00"))),"")</f>
        <v/>
      </c>
      <c r="U49" s="404" t="str">
        <f t="shared" ref="U49" si="271">IF(OR(G48="",H48="",N49="",P49=""),"",IF(R49-TIME(8,0,0)&lt;0,0,R49-TIME(8,0,0)))</f>
        <v/>
      </c>
      <c r="V49" s="405" t="s">
        <v>20</v>
      </c>
      <c r="W49" s="407" t="str">
        <f t="shared" ref="W49" si="272">IF(OR(N49="",P49="",U49=""),"",(($R$6/8*U49)/"1:00"*0))</f>
        <v/>
      </c>
      <c r="X49" s="404" t="str">
        <f t="shared" ref="X49" si="273">IF(OR(G48="",H48="",N49="",P49=""),"",IF(OR(P49&lt;TIMEVALUE("5:00"),P49&gt;TIMEVALUE("22:00")),IF(P49-N49&lt;0,IF(AND(N49&lt;TIMEVALUE("22:01"),P49+1&gt;TIMEVALUE("22:00")),P49+1-"22:00",0)+IF(AND(N49&gt;TIMEVALUE("22:00"),P49+1&gt;TIMEVALUE("22:00")),P49+1-N49,0),IF(AND(N49&lt;TIMEVALUE("22:01"),P49&gt;TIMEVALUE("22:00")),P49-"22:00",0))+IF(AND(N49&lt;TIMEVALUE("5:00"),P49&gt;TIMEVALUE("0:00")),P49-N49,0),IF(P49-N49&lt;0,IF(AND(N49&lt;TIMEVALUE("22:01"),P49+1&gt;TIMEVALUE("22:00")),"29:00"-"22:00",0)+IF(AND(N49&gt;TIMEVALUE("22:00"),P49+1&gt;TIMEVALUE("22:00")),"29:00"-N49,0),IF(AND(N49&lt;TIMEVALUE("22:01"),P49&gt;TIMEVALUE("22:00")),"29:00"-"22:00",0))+IF(AND(N49&lt;TIMEVALUE("5:00"),P49&gt;TIMEVALUE("0:00")),"29:00"-N49,0)))</f>
        <v/>
      </c>
      <c r="Y49" s="408" t="s">
        <v>20</v>
      </c>
      <c r="Z49" s="409" t="str">
        <f t="shared" si="62"/>
        <v/>
      </c>
      <c r="AA49" s="403"/>
      <c r="AB49" s="534"/>
      <c r="AC49" s="554"/>
      <c r="AD49" s="555"/>
      <c r="AE49" s="536" t="s">
        <v>2</v>
      </c>
      <c r="AF49" s="533"/>
      <c r="AG49" s="535"/>
      <c r="AH49" s="294"/>
      <c r="AI49" s="461" t="s">
        <v>21</v>
      </c>
      <c r="AJ49" s="838" t="str">
        <f t="shared" si="22"/>
        <v/>
      </c>
      <c r="AK49" s="839"/>
      <c r="AL49" s="275"/>
      <c r="AM49" s="281" t="str">
        <f>IFERROR(IF(OR(AND(H48="",H49=""),N49="",P49=""),"",T49+W49+Z49),"")</f>
        <v/>
      </c>
      <c r="AN49" s="247"/>
      <c r="AO49" s="277" t="str">
        <f t="shared" si="267"/>
        <v/>
      </c>
      <c r="AP49" s="278"/>
      <c r="AQ49" s="279" t="str">
        <f>U49</f>
        <v/>
      </c>
      <c r="AR49" s="279" t="str">
        <f t="shared" si="268"/>
        <v/>
      </c>
      <c r="AS49" s="539"/>
      <c r="AT49" s="540"/>
      <c r="AU49" s="541"/>
      <c r="AV49" s="542"/>
      <c r="AW49" s="282"/>
      <c r="AX49" s="248"/>
      <c r="AY49" s="546"/>
      <c r="AZ49" s="280"/>
      <c r="BA49" s="280"/>
      <c r="BB49" s="245"/>
    </row>
    <row r="50" spans="1:54" ht="18.75" customHeight="1">
      <c r="A50" s="12"/>
      <c r="B50" s="12"/>
      <c r="C50" s="808">
        <f>C48+1</f>
        <v>45217</v>
      </c>
      <c r="D50" s="224" t="str">
        <f>IFERROR(INDEX(管理リスト!$K$3:$K$32,MATCH(C50,管理リスト!$L$3:$L$32,0)),"")</f>
        <v/>
      </c>
      <c r="E50" s="225">
        <f t="shared" ref="E50" si="274">IF(D50="",F50,D50)</f>
        <v>4</v>
      </c>
      <c r="F50" s="810">
        <f t="shared" ref="F50" si="275">WEEKDAY(C50,1)</f>
        <v>4</v>
      </c>
      <c r="G50" s="827"/>
      <c r="H50" s="223" t="str">
        <f t="shared" ref="H50" si="276">IF(G50="欠勤","",IF(OR(G50="有給休暇",G50="臨時休業日",G50="振替休日",G50="代休（休日出勤）"),G50,IF(H51&lt;&gt;"","事業所外勤務",IF(AND(G50&lt;&gt;"",OR(N51&lt;&gt;"",N50&lt;&gt;"")),"事業所勤務",IF(OR(D50=1,E50=1,E50=7),"","就業日")))))</f>
        <v>就業日</v>
      </c>
      <c r="I50" s="218" t="str">
        <f t="shared" ref="I50" si="277">IF(AND($N50="",$N51=""),"",IF(OR($G50="",$G50="有給休暇",$G50="振替休日",$G50="代休（休日出勤）",$G50="臨時休業日",$G50="欠勤"),"","※"))</f>
        <v/>
      </c>
      <c r="J50" s="219" t="str">
        <f t="shared" ref="J50" si="278">IF(AND($N50="",$N51=""),"",IF(OR($N51="",$G50="",$G50="有給休暇",$G50="振替休日",$G50="代休（休日出勤）",$G50="臨時休業日",$G50="欠勤"),"","●"))</f>
        <v/>
      </c>
      <c r="K50" s="216" t="str">
        <f t="shared" ref="K50" si="279">IF(AND(N50="",N51=""),"",IF(OR(N50&gt;TIMEVALUE("19:59"),N51&gt;TIMEVALUE("19:59")),"","∇"))</f>
        <v/>
      </c>
      <c r="L50" s="143" t="str">
        <f t="shared" ref="L50" si="280">IF(AND(N50="",N51=""),"",IF(OR(N50&gt;TIMEVALUE("19:59"),N51&gt;TIMEVALUE("19:59")),"★",""))</f>
        <v/>
      </c>
      <c r="M50" s="410" t="s">
        <v>18</v>
      </c>
      <c r="N50" s="144"/>
      <c r="O50" s="412" t="s">
        <v>19</v>
      </c>
      <c r="P50" s="145"/>
      <c r="Q50" s="214"/>
      <c r="R50" s="414" t="str">
        <f t="shared" ref="R50" si="281">IF(OR(G50="",H50="",N50="",P50=""),"",IF(P50-N50&lt;0,P50-N50+1-IF(AND(N50&lt;TIMEVALUE("12:00"),P50+1&gt;TIMEVALUE("12:59")),"1:00",0),P50-N50-IF(AND(N50&lt;TIMEVALUE("12:00"),P50&gt;TIMEVALUE("12:59")),"1:00",0)))</f>
        <v/>
      </c>
      <c r="S50" s="415" t="s">
        <v>20</v>
      </c>
      <c r="T50" s="416" t="str">
        <f t="shared" ref="T50" si="282">IFERROR(IF(OR(N50="",P50=""),"",$R$4/8*(R50/("1：00"))),"")</f>
        <v/>
      </c>
      <c r="U50" s="414" t="str">
        <f t="shared" ref="U50" si="283">IF(OR(G50="",H50="",N50="",P50=""),"",IF(R50-TIME(8,0,0)&lt;0,0,R50-TIME(8,0,0)))</f>
        <v/>
      </c>
      <c r="V50" s="415" t="s">
        <v>20</v>
      </c>
      <c r="W50" s="417" t="str">
        <f t="shared" ref="W50" si="284">IF(OR(N50="",P50="",U50=""),"",(($R$4/8*U50)/"1:00"*0.25))</f>
        <v/>
      </c>
      <c r="X50" s="414" t="str">
        <f t="shared" ref="X50" si="285">IF(OR(G50="",H50="",N50="",P50=""),"",IF(OR(P50&lt;TIMEVALUE("5:00"),P50&gt;TIMEVALUE("22:00")),IF(P50-N50&lt;0,IF(AND(N50&lt;TIMEVALUE("22:01"),P50+1&gt;TIMEVALUE("22:00")),P50+1-"22:00",0)+IF(AND(N50&gt;TIMEVALUE("22:00"),P50+1&gt;TIMEVALUE("22:00")),P50+1-N50,0),IF(AND(N50&lt;TIMEVALUE("22:01"),P50&gt;TIMEVALUE("22:00")),P50-"22:00",0))+IF(AND(N50&lt;TIMEVALUE("5:00"),P50&gt;TIMEVALUE("0:00")),P50-N50,0),IF(P50-N50&lt;0,IF(AND(N50&lt;TIMEVALUE("22:01"),P50+1&gt;TIMEVALUE("22:00")),"29:00"-"22:00",0)+IF(AND(N50&gt;TIMEVALUE("22:00"),P50+1&gt;TIMEVALUE("22:00")),"29:00"-N50,0),IF(AND(N50&lt;TIMEVALUE("22:01"),P50&gt;TIMEVALUE("22:00")),"29:00"-"22:00",0))+IF(AND(N50&lt;TIMEVALUE("5:00"),P50&gt;TIMEVALUE("0:00")),"29:00"-N50,0)))</f>
        <v/>
      </c>
      <c r="Y50" s="418" t="s">
        <v>20</v>
      </c>
      <c r="Z50" s="140" t="str">
        <f t="shared" si="62"/>
        <v/>
      </c>
      <c r="AA50" s="386"/>
      <c r="AB50" s="559"/>
      <c r="AC50" s="560"/>
      <c r="AD50" s="561"/>
      <c r="AE50" s="562" t="s">
        <v>2</v>
      </c>
      <c r="AF50" s="563"/>
      <c r="AG50" s="564"/>
      <c r="AH50" s="565"/>
      <c r="AI50" s="566" t="s">
        <v>21</v>
      </c>
      <c r="AJ50" s="836" t="str">
        <f t="shared" si="22"/>
        <v/>
      </c>
      <c r="AK50" s="837"/>
      <c r="AL50" s="275"/>
      <c r="AM50" s="276" t="str">
        <f>IFERROR(IF(OR(AND(H50="",H51=""),N50="",P50=""),"",T50+W50+Z50),"")</f>
        <v/>
      </c>
      <c r="AN50" s="247"/>
      <c r="AO50" s="277" t="str">
        <f t="shared" si="267"/>
        <v/>
      </c>
      <c r="AP50" s="278" t="str">
        <f>U50</f>
        <v/>
      </c>
      <c r="AQ50" s="279"/>
      <c r="AR50" s="279" t="str">
        <f t="shared" si="268"/>
        <v/>
      </c>
      <c r="AS50" s="538"/>
      <c r="AT50" s="280"/>
      <c r="AU50" s="280"/>
      <c r="AV50" s="280"/>
      <c r="AW50" s="280"/>
      <c r="AX50" s="247"/>
      <c r="AY50" s="805"/>
      <c r="AZ50" s="805"/>
      <c r="BA50" s="248"/>
      <c r="BB50" s="544"/>
    </row>
    <row r="51" spans="1:54" ht="18.75" customHeight="1">
      <c r="A51" s="12"/>
      <c r="B51" s="12"/>
      <c r="C51" s="809"/>
      <c r="D51" s="226"/>
      <c r="E51" s="227"/>
      <c r="F51" s="811"/>
      <c r="G51" s="828"/>
      <c r="H51" s="149"/>
      <c r="I51" s="220"/>
      <c r="J51" s="221"/>
      <c r="K51" s="217"/>
      <c r="L51" s="146"/>
      <c r="M51" s="411" t="s">
        <v>206</v>
      </c>
      <c r="N51" s="147"/>
      <c r="O51" s="413" t="s">
        <v>19</v>
      </c>
      <c r="P51" s="148"/>
      <c r="Q51" s="215"/>
      <c r="R51" s="419" t="str">
        <f t="shared" ref="R51" si="286">IF(OR(G50="",H50="",N51="",P51=""),"",IF(P51-N51&lt;0,P51-N51+1-IF(AND(N51&lt;TIMEVALUE("12:00"),P51+1&gt;TIMEVALUE("12:59")),"1:00",0),P51-N51-IF(AND(N51&lt;TIMEVALUE("12:00"),P51&gt;TIMEVALUE("12:59")),"1:00",0)))</f>
        <v/>
      </c>
      <c r="S51" s="420" t="s">
        <v>20</v>
      </c>
      <c r="T51" s="421" t="str">
        <f t="shared" ref="T51" si="287">IFERROR(IF(OR(N51="",P51=""),"",$R$6/8*(R51/("1：00"))),"")</f>
        <v/>
      </c>
      <c r="U51" s="419" t="str">
        <f t="shared" ref="U51" si="288">IF(OR(G50="",H50="",N51="",P51=""),"",IF(R51-TIME(8,0,0)&lt;0,0,R51-TIME(8,0,0)))</f>
        <v/>
      </c>
      <c r="V51" s="420" t="s">
        <v>20</v>
      </c>
      <c r="W51" s="422" t="str">
        <f t="shared" ref="W51" si="289">IF(OR(N51="",P51="",U51=""),"",(($R$6/8*U51)/"1:00"*0))</f>
        <v/>
      </c>
      <c r="X51" s="419" t="str">
        <f t="shared" ref="X51" si="290">IF(OR(G50="",H50="",N51="",P51=""),"",IF(OR(P51&lt;TIMEVALUE("5:00"),P51&gt;TIMEVALUE("22:00")),IF(P51-N51&lt;0,IF(AND(N51&lt;TIMEVALUE("22:01"),P51+1&gt;TIMEVALUE("22:00")),P51+1-"22:00",0)+IF(AND(N51&gt;TIMEVALUE("22:00"),P51+1&gt;TIMEVALUE("22:00")),P51+1-N51,0),IF(AND(N51&lt;TIMEVALUE("22:01"),P51&gt;TIMEVALUE("22:00")),P51-"22:00",0))+IF(AND(N51&lt;TIMEVALUE("5:00"),P51&gt;TIMEVALUE("0:00")),P51-N51,0),IF(P51-N51&lt;0,IF(AND(N51&lt;TIMEVALUE("22:01"),P51+1&gt;TIMEVALUE("22:00")),"29:00"-"22:00",0)+IF(AND(N51&gt;TIMEVALUE("22:00"),P51+1&gt;TIMEVALUE("22:00")),"29:00"-N51,0),IF(AND(N51&lt;TIMEVALUE("22:01"),P51&gt;TIMEVALUE("22:00")),"29:00"-"22:00",0))+IF(AND(N51&lt;TIMEVALUE("5:00"),P51&gt;TIMEVALUE("0:00")),"29:00"-N51,0)))</f>
        <v/>
      </c>
      <c r="Y51" s="423" t="s">
        <v>20</v>
      </c>
      <c r="Z51" s="141" t="str">
        <f t="shared" si="62"/>
        <v/>
      </c>
      <c r="AA51" s="386"/>
      <c r="AB51" s="534"/>
      <c r="AC51" s="554"/>
      <c r="AD51" s="555"/>
      <c r="AE51" s="536" t="s">
        <v>2</v>
      </c>
      <c r="AF51" s="533"/>
      <c r="AG51" s="535"/>
      <c r="AH51" s="294"/>
      <c r="AI51" s="461" t="s">
        <v>21</v>
      </c>
      <c r="AJ51" s="838" t="str">
        <f t="shared" si="22"/>
        <v/>
      </c>
      <c r="AK51" s="839"/>
      <c r="AL51" s="275"/>
      <c r="AM51" s="281" t="str">
        <f>IFERROR(IF(OR(AND(H50="",H51=""),N51="",P51=""),"",T51+W51+Z51),"")</f>
        <v/>
      </c>
      <c r="AN51" s="247"/>
      <c r="AO51" s="277" t="str">
        <f t="shared" si="267"/>
        <v/>
      </c>
      <c r="AP51" s="278"/>
      <c r="AQ51" s="279" t="str">
        <f>U51</f>
        <v/>
      </c>
      <c r="AR51" s="279" t="str">
        <f t="shared" si="268"/>
        <v/>
      </c>
      <c r="AS51" s="539"/>
      <c r="AT51" s="540"/>
      <c r="AU51" s="541"/>
      <c r="AV51" s="542"/>
      <c r="AW51" s="282"/>
      <c r="AX51" s="248"/>
      <c r="AY51" s="546"/>
      <c r="AZ51" s="280"/>
      <c r="BA51" s="280"/>
      <c r="BB51" s="245"/>
    </row>
    <row r="52" spans="1:54" ht="18.75" customHeight="1">
      <c r="A52" s="12"/>
      <c r="B52" s="12"/>
      <c r="C52" s="808">
        <f>C50+1</f>
        <v>45218</v>
      </c>
      <c r="D52" s="224" t="str">
        <f>IFERROR(INDEX(管理リスト!$K$3:$K$32,MATCH(C52,管理リスト!$L$3:$L$32,0)),"")</f>
        <v/>
      </c>
      <c r="E52" s="225">
        <f t="shared" ref="E52" si="291">IF(D52="",F52,D52)</f>
        <v>5</v>
      </c>
      <c r="F52" s="810">
        <f t="shared" ref="F52" si="292">WEEKDAY(C52,1)</f>
        <v>5</v>
      </c>
      <c r="G52" s="827"/>
      <c r="H52" s="223" t="str">
        <f t="shared" ref="H52" si="293">IF(G52="欠勤","",IF(OR(G52="有給休暇",G52="臨時休業日",G52="振替休日",G52="代休（休日出勤）"),G52,IF(H53&lt;&gt;"","事業所外勤務",IF(AND(G52&lt;&gt;"",OR(N53&lt;&gt;"",N52&lt;&gt;"")),"事業所勤務",IF(OR(D52=1,E52=1,E52=7),"","就業日")))))</f>
        <v>就業日</v>
      </c>
      <c r="I52" s="218" t="str">
        <f t="shared" ref="I52" si="294">IF(AND($N52="",$N53=""),"",IF(OR($G52="",$G52="有給休暇",$G52="振替休日",$G52="代休（休日出勤）",$G52="臨時休業日",$G52="欠勤"),"","※"))</f>
        <v/>
      </c>
      <c r="J52" s="219" t="str">
        <f t="shared" ref="J52" si="295">IF(AND($N52="",$N53=""),"",IF(OR($N53="",$G52="",$G52="有給休暇",$G52="振替休日",$G52="代休（休日出勤）",$G52="臨時休業日",$G52="欠勤"),"","●"))</f>
        <v/>
      </c>
      <c r="K52" s="216" t="str">
        <f t="shared" ref="K52" si="296">IF(AND(N52="",N53=""),"",IF(OR(N52&gt;TIMEVALUE("19:59"),N53&gt;TIMEVALUE("19:59")),"","∇"))</f>
        <v/>
      </c>
      <c r="L52" s="143" t="str">
        <f t="shared" ref="L52" si="297">IF(AND(N52="",N53=""),"",IF(OR(N52&gt;TIMEVALUE("19:59"),N53&gt;TIMEVALUE("19:59")),"★",""))</f>
        <v/>
      </c>
      <c r="M52" s="393" t="s">
        <v>18</v>
      </c>
      <c r="N52" s="144"/>
      <c r="O52" s="395" t="s">
        <v>19</v>
      </c>
      <c r="P52" s="145"/>
      <c r="Q52" s="214"/>
      <c r="R52" s="397" t="str">
        <f t="shared" ref="R52" si="298">IF(OR(G52="",H52="",N52="",P52=""),"",IF(P52-N52&lt;0,P52-N52+1-IF(AND(N52&lt;TIMEVALUE("12:00"),P52+1&gt;TIMEVALUE("12:59")),"1:00",0),P52-N52-IF(AND(N52&lt;TIMEVALUE("12:00"),P52&gt;TIMEVALUE("12:59")),"1:00",0)))</f>
        <v/>
      </c>
      <c r="S52" s="398" t="s">
        <v>20</v>
      </c>
      <c r="T52" s="399" t="str">
        <f t="shared" ref="T52" si="299">IFERROR(IF(OR(N52="",P52=""),"",$R$4/8*(R52/("1：00"))),"")</f>
        <v/>
      </c>
      <c r="U52" s="397" t="str">
        <f t="shared" ref="U52" si="300">IF(OR(G52="",H52="",N52="",P52=""),"",IF(R52-TIME(8,0,0)&lt;0,0,R52-TIME(8,0,0)))</f>
        <v/>
      </c>
      <c r="V52" s="398" t="s">
        <v>20</v>
      </c>
      <c r="W52" s="400" t="str">
        <f t="shared" ref="W52" si="301">IF(OR(N52="",P52="",U52=""),"",(($R$4/8*U52)/"1:00"*0.25))</f>
        <v/>
      </c>
      <c r="X52" s="397" t="str">
        <f t="shared" ref="X52" si="302">IF(OR(G52="",H52="",N52="",P52=""),"",IF(OR(P52&lt;TIMEVALUE("5:00"),P52&gt;TIMEVALUE("22:00")),IF(P52-N52&lt;0,IF(AND(N52&lt;TIMEVALUE("22:01"),P52+1&gt;TIMEVALUE("22:00")),P52+1-"22:00",0)+IF(AND(N52&gt;TIMEVALUE("22:00"),P52+1&gt;TIMEVALUE("22:00")),P52+1-N52,0),IF(AND(N52&lt;TIMEVALUE("22:01"),P52&gt;TIMEVALUE("22:00")),P52-"22:00",0))+IF(AND(N52&lt;TIMEVALUE("5:00"),P52&gt;TIMEVALUE("0:00")),P52-N52,0),IF(P52-N52&lt;0,IF(AND(N52&lt;TIMEVALUE("22:01"),P52+1&gt;TIMEVALUE("22:00")),"29:00"-"22:00",0)+IF(AND(N52&gt;TIMEVALUE("22:00"),P52+1&gt;TIMEVALUE("22:00")),"29:00"-N52,0),IF(AND(N52&lt;TIMEVALUE("22:01"),P52&gt;TIMEVALUE("22:00")),"29:00"-"22:00",0))+IF(AND(N52&lt;TIMEVALUE("5:00"),P52&gt;TIMEVALUE("0:00")),"29:00"-N52,0)))</f>
        <v/>
      </c>
      <c r="Y52" s="401" t="s">
        <v>20</v>
      </c>
      <c r="Z52" s="402" t="str">
        <f t="shared" si="62"/>
        <v/>
      </c>
      <c r="AA52" s="403"/>
      <c r="AB52" s="559"/>
      <c r="AC52" s="560"/>
      <c r="AD52" s="561"/>
      <c r="AE52" s="562" t="s">
        <v>2</v>
      </c>
      <c r="AF52" s="563"/>
      <c r="AG52" s="564"/>
      <c r="AH52" s="565"/>
      <c r="AI52" s="566" t="s">
        <v>21</v>
      </c>
      <c r="AJ52" s="836" t="str">
        <f t="shared" si="22"/>
        <v/>
      </c>
      <c r="AK52" s="837"/>
      <c r="AL52" s="275"/>
      <c r="AM52" s="276" t="str">
        <f>IFERROR(IF(OR(AND(H52="",H53=""),N52="",P52=""),"",T52+W52+Z52),"")</f>
        <v/>
      </c>
      <c r="AN52" s="247"/>
      <c r="AO52" s="277" t="str">
        <f t="shared" si="267"/>
        <v/>
      </c>
      <c r="AP52" s="278" t="str">
        <f>U52</f>
        <v/>
      </c>
      <c r="AQ52" s="279"/>
      <c r="AR52" s="279" t="str">
        <f t="shared" si="268"/>
        <v/>
      </c>
      <c r="AS52" s="538"/>
      <c r="AT52" s="280"/>
      <c r="AU52" s="280"/>
      <c r="AV52" s="280"/>
      <c r="AW52" s="280"/>
      <c r="AX52" s="247"/>
      <c r="AY52" s="805"/>
      <c r="AZ52" s="805"/>
      <c r="BA52" s="248"/>
      <c r="BB52" s="544"/>
    </row>
    <row r="53" spans="1:54" ht="18.75" customHeight="1">
      <c r="A53" s="12"/>
      <c r="B53" s="12"/>
      <c r="C53" s="809"/>
      <c r="D53" s="226"/>
      <c r="E53" s="227"/>
      <c r="F53" s="811"/>
      <c r="G53" s="828"/>
      <c r="H53" s="149"/>
      <c r="I53" s="220"/>
      <c r="J53" s="221"/>
      <c r="K53" s="217"/>
      <c r="L53" s="146"/>
      <c r="M53" s="394" t="s">
        <v>206</v>
      </c>
      <c r="N53" s="147"/>
      <c r="O53" s="396" t="s">
        <v>19</v>
      </c>
      <c r="P53" s="148"/>
      <c r="Q53" s="215"/>
      <c r="R53" s="404" t="str">
        <f t="shared" ref="R53" si="303">IF(OR(G52="",H52="",N53="",P53=""),"",IF(P53-N53&lt;0,P53-N53+1-IF(AND(N53&lt;TIMEVALUE("12:00"),P53+1&gt;TIMEVALUE("12:59")),"1:00",0),P53-N53-IF(AND(N53&lt;TIMEVALUE("12:00"),P53&gt;TIMEVALUE("12:59")),"1:00",0)))</f>
        <v/>
      </c>
      <c r="S53" s="405" t="s">
        <v>20</v>
      </c>
      <c r="T53" s="406" t="str">
        <f t="shared" ref="T53" si="304">IFERROR(IF(OR(N53="",P53=""),"",$R$6/8*(R53/("1：00"))),"")</f>
        <v/>
      </c>
      <c r="U53" s="404" t="str">
        <f t="shared" ref="U53" si="305">IF(OR(G52="",H52="",N53="",P53=""),"",IF(R53-TIME(8,0,0)&lt;0,0,R53-TIME(8,0,0)))</f>
        <v/>
      </c>
      <c r="V53" s="405" t="s">
        <v>20</v>
      </c>
      <c r="W53" s="407" t="str">
        <f t="shared" ref="W53" si="306">IF(OR(N53="",P53="",U53=""),"",(($R$6/8*U53)/"1:00"*0))</f>
        <v/>
      </c>
      <c r="X53" s="404" t="str">
        <f t="shared" ref="X53" si="307">IF(OR(G52="",H52="",N53="",P53=""),"",IF(OR(P53&lt;TIMEVALUE("5:00"),P53&gt;TIMEVALUE("22:00")),IF(P53-N53&lt;0,IF(AND(N53&lt;TIMEVALUE("22:01"),P53+1&gt;TIMEVALUE("22:00")),P53+1-"22:00",0)+IF(AND(N53&gt;TIMEVALUE("22:00"),P53+1&gt;TIMEVALUE("22:00")),P53+1-N53,0),IF(AND(N53&lt;TIMEVALUE("22:01"),P53&gt;TIMEVALUE("22:00")),P53-"22:00",0))+IF(AND(N53&lt;TIMEVALUE("5:00"),P53&gt;TIMEVALUE("0:00")),P53-N53,0),IF(P53-N53&lt;0,IF(AND(N53&lt;TIMEVALUE("22:01"),P53+1&gt;TIMEVALUE("22:00")),"29:00"-"22:00",0)+IF(AND(N53&gt;TIMEVALUE("22:00"),P53+1&gt;TIMEVALUE("22:00")),"29:00"-N53,0),IF(AND(N53&lt;TIMEVALUE("22:01"),P53&gt;TIMEVALUE("22:00")),"29:00"-"22:00",0))+IF(AND(N53&lt;TIMEVALUE("5:00"),P53&gt;TIMEVALUE("0:00")),"29:00"-N53,0)))</f>
        <v/>
      </c>
      <c r="Y53" s="408" t="s">
        <v>20</v>
      </c>
      <c r="Z53" s="409" t="str">
        <f t="shared" si="62"/>
        <v/>
      </c>
      <c r="AA53" s="403"/>
      <c r="AB53" s="534"/>
      <c r="AC53" s="554"/>
      <c r="AD53" s="555"/>
      <c r="AE53" s="536" t="s">
        <v>2</v>
      </c>
      <c r="AF53" s="533"/>
      <c r="AG53" s="535"/>
      <c r="AH53" s="294"/>
      <c r="AI53" s="461" t="s">
        <v>21</v>
      </c>
      <c r="AJ53" s="838" t="str">
        <f t="shared" si="22"/>
        <v/>
      </c>
      <c r="AK53" s="839"/>
      <c r="AL53" s="275"/>
      <c r="AM53" s="281" t="str">
        <f>IFERROR(IF(OR(AND(H52="",H53=""),N53="",P53=""),"",T53+W53+Z53),"")</f>
        <v/>
      </c>
      <c r="AN53" s="247"/>
      <c r="AO53" s="277" t="str">
        <f t="shared" si="267"/>
        <v/>
      </c>
      <c r="AP53" s="278"/>
      <c r="AQ53" s="279" t="str">
        <f>U53</f>
        <v/>
      </c>
      <c r="AR53" s="279" t="str">
        <f t="shared" si="268"/>
        <v/>
      </c>
      <c r="AS53" s="539"/>
      <c r="AT53" s="540"/>
      <c r="AU53" s="541"/>
      <c r="AV53" s="542"/>
      <c r="AW53" s="282"/>
      <c r="AX53" s="248"/>
      <c r="AY53" s="546"/>
      <c r="AZ53" s="280"/>
      <c r="BA53" s="280"/>
      <c r="BB53" s="245"/>
    </row>
    <row r="54" spans="1:54" ht="18.75" customHeight="1">
      <c r="A54" s="12"/>
      <c r="B54" s="12"/>
      <c r="C54" s="808">
        <f>C52+1</f>
        <v>45219</v>
      </c>
      <c r="D54" s="224" t="str">
        <f>IFERROR(INDEX(管理リスト!$K$3:$K$32,MATCH(C54,管理リスト!$L$3:$L$32,0)),"")</f>
        <v/>
      </c>
      <c r="E54" s="225">
        <f t="shared" ref="E54" si="308">IF(D54="",F54,D54)</f>
        <v>6</v>
      </c>
      <c r="F54" s="810">
        <f t="shared" ref="F54" si="309">WEEKDAY(C54,1)</f>
        <v>6</v>
      </c>
      <c r="G54" s="827"/>
      <c r="H54" s="223" t="str">
        <f t="shared" ref="H54" si="310">IF(G54="欠勤","",IF(OR(G54="有給休暇",G54="臨時休業日",G54="振替休日",G54="代休（休日出勤）"),G54,IF(H55&lt;&gt;"","事業所外勤務",IF(AND(G54&lt;&gt;"",OR(N55&lt;&gt;"",N54&lt;&gt;"")),"事業所勤務",IF(OR(D54=1,E54=1,E54=7),"","就業日")))))</f>
        <v>就業日</v>
      </c>
      <c r="I54" s="218" t="str">
        <f t="shared" ref="I54" si="311">IF(AND($N54="",$N55=""),"",IF(OR($G54="",$G54="有給休暇",$G54="振替休日",$G54="代休（休日出勤）",$G54="臨時休業日",$G54="欠勤"),"","※"))</f>
        <v/>
      </c>
      <c r="J54" s="219" t="str">
        <f t="shared" ref="J54" si="312">IF(AND($N54="",$N55=""),"",IF(OR($N55="",$G54="",$G54="有給休暇",$G54="振替休日",$G54="代休（休日出勤）",$G54="臨時休業日",$G54="欠勤"),"","●"))</f>
        <v/>
      </c>
      <c r="K54" s="216" t="str">
        <f t="shared" ref="K54" si="313">IF(AND(N54="",N55=""),"",IF(OR(N54&gt;TIMEVALUE("19:59"),N55&gt;TIMEVALUE("19:59")),"","∇"))</f>
        <v/>
      </c>
      <c r="L54" s="143" t="str">
        <f t="shared" ref="L54" si="314">IF(AND(N54="",N55=""),"",IF(OR(N54&gt;TIMEVALUE("19:59"),N55&gt;TIMEVALUE("19:59")),"★",""))</f>
        <v/>
      </c>
      <c r="M54" s="410" t="s">
        <v>18</v>
      </c>
      <c r="N54" s="144"/>
      <c r="O54" s="412" t="s">
        <v>19</v>
      </c>
      <c r="P54" s="145"/>
      <c r="Q54" s="214"/>
      <c r="R54" s="414" t="str">
        <f t="shared" ref="R54" si="315">IF(OR(G54="",H54="",N54="",P54=""),"",IF(P54-N54&lt;0,P54-N54+1-IF(AND(N54&lt;TIMEVALUE("12:00"),P54+1&gt;TIMEVALUE("12:59")),"1:00",0),P54-N54-IF(AND(N54&lt;TIMEVALUE("12:00"),P54&gt;TIMEVALUE("12:59")),"1:00",0)))</f>
        <v/>
      </c>
      <c r="S54" s="415" t="s">
        <v>20</v>
      </c>
      <c r="T54" s="416" t="str">
        <f t="shared" ref="T54" si="316">IFERROR(IF(OR(N54="",P54=""),"",$R$4/8*(R54/("1：00"))),"")</f>
        <v/>
      </c>
      <c r="U54" s="414" t="str">
        <f t="shared" ref="U54" si="317">IF(OR(G54="",H54="",N54="",P54=""),"",IF(R54-TIME(8,0,0)&lt;0,0,R54-TIME(8,0,0)))</f>
        <v/>
      </c>
      <c r="V54" s="415" t="s">
        <v>20</v>
      </c>
      <c r="W54" s="417" t="str">
        <f t="shared" ref="W54" si="318">IF(OR(N54="",P54="",U54=""),"",(($R$4/8*U54)/"1:00"*0.25))</f>
        <v/>
      </c>
      <c r="X54" s="414" t="str">
        <f t="shared" ref="X54" si="319">IF(OR(G54="",H54="",N54="",P54=""),"",IF(OR(P54&lt;TIMEVALUE("5:00"),P54&gt;TIMEVALUE("22:00")),IF(P54-N54&lt;0,IF(AND(N54&lt;TIMEVALUE("22:01"),P54+1&gt;TIMEVALUE("22:00")),P54+1-"22:00",0)+IF(AND(N54&gt;TIMEVALUE("22:00"),P54+1&gt;TIMEVALUE("22:00")),P54+1-N54,0),IF(AND(N54&lt;TIMEVALUE("22:01"),P54&gt;TIMEVALUE("22:00")),P54-"22:00",0))+IF(AND(N54&lt;TIMEVALUE("5:00"),P54&gt;TIMEVALUE("0:00")),P54-N54,0),IF(P54-N54&lt;0,IF(AND(N54&lt;TIMEVALUE("22:01"),P54+1&gt;TIMEVALUE("22:00")),"29:00"-"22:00",0)+IF(AND(N54&gt;TIMEVALUE("22:00"),P54+1&gt;TIMEVALUE("22:00")),"29:00"-N54,0),IF(AND(N54&lt;TIMEVALUE("22:01"),P54&gt;TIMEVALUE("22:00")),"29:00"-"22:00",0))+IF(AND(N54&lt;TIMEVALUE("5:00"),P54&gt;TIMEVALUE("0:00")),"29:00"-N54,0)))</f>
        <v/>
      </c>
      <c r="Y54" s="418" t="s">
        <v>20</v>
      </c>
      <c r="Z54" s="140" t="str">
        <f t="shared" si="62"/>
        <v/>
      </c>
      <c r="AA54" s="386"/>
      <c r="AB54" s="559"/>
      <c r="AC54" s="560"/>
      <c r="AD54" s="561"/>
      <c r="AE54" s="562" t="s">
        <v>2</v>
      </c>
      <c r="AF54" s="563"/>
      <c r="AG54" s="564"/>
      <c r="AH54" s="565"/>
      <c r="AI54" s="566" t="s">
        <v>21</v>
      </c>
      <c r="AJ54" s="836" t="str">
        <f t="shared" si="22"/>
        <v/>
      </c>
      <c r="AK54" s="837"/>
      <c r="AL54" s="275"/>
      <c r="AM54" s="276" t="str">
        <f>IFERROR(IF(OR(AND(H54="",H55=""),N54="",P54=""),"",T54+W54+Z54),"")</f>
        <v/>
      </c>
      <c r="AN54" s="247"/>
      <c r="AO54" s="277" t="str">
        <f t="shared" si="267"/>
        <v/>
      </c>
      <c r="AP54" s="278" t="str">
        <f>U54</f>
        <v/>
      </c>
      <c r="AQ54" s="279"/>
      <c r="AR54" s="279" t="str">
        <f t="shared" si="268"/>
        <v/>
      </c>
      <c r="AS54" s="538"/>
      <c r="AT54" s="280"/>
      <c r="AU54" s="280"/>
      <c r="AV54" s="280"/>
      <c r="AW54" s="280"/>
      <c r="AX54" s="247"/>
      <c r="AY54" s="805"/>
      <c r="AZ54" s="805"/>
      <c r="BA54" s="248"/>
      <c r="BB54" s="544"/>
    </row>
    <row r="55" spans="1:54" ht="18.75" customHeight="1">
      <c r="A55" s="12"/>
      <c r="B55" s="12"/>
      <c r="C55" s="809"/>
      <c r="D55" s="226"/>
      <c r="E55" s="227"/>
      <c r="F55" s="811"/>
      <c r="G55" s="828"/>
      <c r="H55" s="149"/>
      <c r="I55" s="220"/>
      <c r="J55" s="221"/>
      <c r="K55" s="217"/>
      <c r="L55" s="146"/>
      <c r="M55" s="411" t="s">
        <v>206</v>
      </c>
      <c r="N55" s="147"/>
      <c r="O55" s="413" t="s">
        <v>19</v>
      </c>
      <c r="P55" s="148"/>
      <c r="Q55" s="215"/>
      <c r="R55" s="419" t="str">
        <f t="shared" ref="R55" si="320">IF(OR(G54="",H54="",N55="",P55=""),"",IF(P55-N55&lt;0,P55-N55+1-IF(AND(N55&lt;TIMEVALUE("12:00"),P55+1&gt;TIMEVALUE("12:59")),"1:00",0),P55-N55-IF(AND(N55&lt;TIMEVALUE("12:00"),P55&gt;TIMEVALUE("12:59")),"1:00",0)))</f>
        <v/>
      </c>
      <c r="S55" s="420" t="s">
        <v>20</v>
      </c>
      <c r="T55" s="421" t="str">
        <f t="shared" ref="T55" si="321">IFERROR(IF(OR(N55="",P55=""),"",$R$6/8*(R55/("1：00"))),"")</f>
        <v/>
      </c>
      <c r="U55" s="419" t="str">
        <f t="shared" ref="U55" si="322">IF(OR(G54="",H54="",N55="",P55=""),"",IF(R55-TIME(8,0,0)&lt;0,0,R55-TIME(8,0,0)))</f>
        <v/>
      </c>
      <c r="V55" s="420" t="s">
        <v>20</v>
      </c>
      <c r="W55" s="422" t="str">
        <f t="shared" ref="W55" si="323">IF(OR(N55="",P55="",U55=""),"",(($R$6/8*U55)/"1:00"*0))</f>
        <v/>
      </c>
      <c r="X55" s="419" t="str">
        <f t="shared" ref="X55" si="324">IF(OR(G54="",H54="",N55="",P55=""),"",IF(OR(P55&lt;TIMEVALUE("5:00"),P55&gt;TIMEVALUE("22:00")),IF(P55-N55&lt;0,IF(AND(N55&lt;TIMEVALUE("22:01"),P55+1&gt;TIMEVALUE("22:00")),P55+1-"22:00",0)+IF(AND(N55&gt;TIMEVALUE("22:00"),P55+1&gt;TIMEVALUE("22:00")),P55+1-N55,0),IF(AND(N55&lt;TIMEVALUE("22:01"),P55&gt;TIMEVALUE("22:00")),P55-"22:00",0))+IF(AND(N55&lt;TIMEVALUE("5:00"),P55&gt;TIMEVALUE("0:00")),P55-N55,0),IF(P55-N55&lt;0,IF(AND(N55&lt;TIMEVALUE("22:01"),P55+1&gt;TIMEVALUE("22:00")),"29:00"-"22:00",0)+IF(AND(N55&gt;TIMEVALUE("22:00"),P55+1&gt;TIMEVALUE("22:00")),"29:00"-N55,0),IF(AND(N55&lt;TIMEVALUE("22:01"),P55&gt;TIMEVALUE("22:00")),"29:00"-"22:00",0))+IF(AND(N55&lt;TIMEVALUE("5:00"),P55&gt;TIMEVALUE("0:00")),"29:00"-N55,0)))</f>
        <v/>
      </c>
      <c r="Y55" s="423" t="s">
        <v>20</v>
      </c>
      <c r="Z55" s="141" t="str">
        <f t="shared" si="62"/>
        <v/>
      </c>
      <c r="AA55" s="386"/>
      <c r="AB55" s="534"/>
      <c r="AC55" s="554"/>
      <c r="AD55" s="555"/>
      <c r="AE55" s="536" t="s">
        <v>2</v>
      </c>
      <c r="AF55" s="533"/>
      <c r="AG55" s="535"/>
      <c r="AH55" s="294"/>
      <c r="AI55" s="461" t="s">
        <v>21</v>
      </c>
      <c r="AJ55" s="838" t="str">
        <f t="shared" si="22"/>
        <v/>
      </c>
      <c r="AK55" s="839"/>
      <c r="AL55" s="275"/>
      <c r="AM55" s="281" t="str">
        <f>IFERROR(IF(OR(AND(H54="",H55=""),N55="",P55=""),"",T55+W55+Z55),"")</f>
        <v/>
      </c>
      <c r="AN55" s="247"/>
      <c r="AO55" s="277" t="str">
        <f t="shared" si="267"/>
        <v/>
      </c>
      <c r="AP55" s="278"/>
      <c r="AQ55" s="279" t="str">
        <f>U55</f>
        <v/>
      </c>
      <c r="AR55" s="279" t="str">
        <f t="shared" si="268"/>
        <v/>
      </c>
      <c r="AS55" s="539"/>
      <c r="AT55" s="540"/>
      <c r="AU55" s="541"/>
      <c r="AV55" s="542"/>
      <c r="AW55" s="282"/>
      <c r="AX55" s="248"/>
      <c r="AY55" s="546"/>
      <c r="AZ55" s="280"/>
      <c r="BA55" s="280"/>
      <c r="BB55" s="245"/>
    </row>
    <row r="56" spans="1:54" ht="18.75" customHeight="1">
      <c r="A56" s="12"/>
      <c r="B56" s="12"/>
      <c r="C56" s="808">
        <f>C54+1</f>
        <v>45220</v>
      </c>
      <c r="D56" s="224" t="str">
        <f>IFERROR(INDEX(管理リスト!$K$3:$K$32,MATCH(C56,管理リスト!$L$3:$L$32,0)),"")</f>
        <v/>
      </c>
      <c r="E56" s="225">
        <f t="shared" ref="E56" si="325">IF(D56="",F56,D56)</f>
        <v>7</v>
      </c>
      <c r="F56" s="810">
        <f t="shared" ref="F56" si="326">WEEKDAY(C56,1)</f>
        <v>7</v>
      </c>
      <c r="G56" s="827"/>
      <c r="H56" s="223" t="str">
        <f t="shared" ref="H56" si="327">IF(G56="欠勤","",IF(OR(G56="有給休暇",G56="臨時休業日",G56="振替休日",G56="代休（休日出勤）"),G56,IF(H57&lt;&gt;"","事業所外勤務",IF(AND(G56&lt;&gt;"",OR(N57&lt;&gt;"",N56&lt;&gt;"")),"事業所勤務",IF(OR(D56=1,E56=1,E56=7),"","就業日")))))</f>
        <v/>
      </c>
      <c r="I56" s="218" t="str">
        <f t="shared" ref="I56" si="328">IF(AND($N56="",$N57=""),"",IF(OR($G56="",$G56="有給休暇",$G56="振替休日",$G56="代休（休日出勤）",$G56="臨時休業日",$G56="欠勤"),"","※"))</f>
        <v/>
      </c>
      <c r="J56" s="219" t="str">
        <f t="shared" ref="J56" si="329">IF(AND($N56="",$N57=""),"",IF(OR($N57="",$G56="",$G56="有給休暇",$G56="振替休日",$G56="代休（休日出勤）",$G56="臨時休業日",$G56="欠勤"),"","●"))</f>
        <v/>
      </c>
      <c r="K56" s="216" t="str">
        <f t="shared" ref="K56" si="330">IF(AND(N56="",N57=""),"",IF(OR(N56&gt;TIMEVALUE("19:59"),N57&gt;TIMEVALUE("19:59")),"","∇"))</f>
        <v/>
      </c>
      <c r="L56" s="143" t="str">
        <f t="shared" ref="L56" si="331">IF(AND(N56="",N57=""),"",IF(OR(N56&gt;TIMEVALUE("19:59"),N57&gt;TIMEVALUE("19:59")),"★",""))</f>
        <v/>
      </c>
      <c r="M56" s="393" t="s">
        <v>18</v>
      </c>
      <c r="N56" s="144"/>
      <c r="O56" s="395" t="s">
        <v>19</v>
      </c>
      <c r="P56" s="145"/>
      <c r="Q56" s="214"/>
      <c r="R56" s="397" t="str">
        <f t="shared" ref="R56" si="332">IF(OR(G56="",H56="",N56="",P56=""),"",IF(P56-N56&lt;0,P56-N56+1-IF(AND(N56&lt;TIMEVALUE("12:00"),P56+1&gt;TIMEVALUE("12:59")),"1:00",0),P56-N56-IF(AND(N56&lt;TIMEVALUE("12:00"),P56&gt;TIMEVALUE("12:59")),"1:00",0)))</f>
        <v/>
      </c>
      <c r="S56" s="398" t="s">
        <v>20</v>
      </c>
      <c r="T56" s="399" t="str">
        <f t="shared" ref="T56" si="333">IFERROR(IF(OR(N56="",P56=""),"",$R$4/8*(R56/("1：00"))),"")</f>
        <v/>
      </c>
      <c r="U56" s="397" t="str">
        <f t="shared" ref="U56" si="334">IF(OR(G56="",H56="",N56="",P56=""),"",IF(R56-TIME(8,0,0)&lt;0,0,R56-TIME(8,0,0)))</f>
        <v/>
      </c>
      <c r="V56" s="398" t="s">
        <v>20</v>
      </c>
      <c r="W56" s="400" t="str">
        <f t="shared" ref="W56" si="335">IF(OR(N56="",P56="",U56=""),"",(($R$4/8*U56)/"1:00"*0.25))</f>
        <v/>
      </c>
      <c r="X56" s="397" t="str">
        <f t="shared" ref="X56" si="336">IF(OR(G56="",H56="",N56="",P56=""),"",IF(OR(P56&lt;TIMEVALUE("5:00"),P56&gt;TIMEVALUE("22:00")),IF(P56-N56&lt;0,IF(AND(N56&lt;TIMEVALUE("22:01"),P56+1&gt;TIMEVALUE("22:00")),P56+1-"22:00",0)+IF(AND(N56&gt;TIMEVALUE("22:00"),P56+1&gt;TIMEVALUE("22:00")),P56+1-N56,0),IF(AND(N56&lt;TIMEVALUE("22:01"),P56&gt;TIMEVALUE("22:00")),P56-"22:00",0))+IF(AND(N56&lt;TIMEVALUE("5:00"),P56&gt;TIMEVALUE("0:00")),P56-N56,0),IF(P56-N56&lt;0,IF(AND(N56&lt;TIMEVALUE("22:01"),P56+1&gt;TIMEVALUE("22:00")),"29:00"-"22:00",0)+IF(AND(N56&gt;TIMEVALUE("22:00"),P56+1&gt;TIMEVALUE("22:00")),"29:00"-N56,0),IF(AND(N56&lt;TIMEVALUE("22:01"),P56&gt;TIMEVALUE("22:00")),"29:00"-"22:00",0))+IF(AND(N56&lt;TIMEVALUE("5:00"),P56&gt;TIMEVALUE("0:00")),"29:00"-N56,0)))</f>
        <v/>
      </c>
      <c r="Y56" s="401" t="s">
        <v>20</v>
      </c>
      <c r="Z56" s="402" t="str">
        <f t="shared" si="62"/>
        <v/>
      </c>
      <c r="AA56" s="403"/>
      <c r="AB56" s="559"/>
      <c r="AC56" s="560"/>
      <c r="AD56" s="561"/>
      <c r="AE56" s="562" t="s">
        <v>2</v>
      </c>
      <c r="AF56" s="563"/>
      <c r="AG56" s="564"/>
      <c r="AH56" s="565"/>
      <c r="AI56" s="566" t="s">
        <v>21</v>
      </c>
      <c r="AJ56" s="836" t="str">
        <f t="shared" si="22"/>
        <v/>
      </c>
      <c r="AK56" s="837"/>
      <c r="AL56" s="275"/>
      <c r="AM56" s="276" t="str">
        <f>IFERROR(IF(OR(AND(H56="",H57=""),N56="",P56=""),"",T56+W56+Z56),"")</f>
        <v/>
      </c>
      <c r="AN56" s="247"/>
      <c r="AO56" s="277" t="str">
        <f t="shared" si="267"/>
        <v/>
      </c>
      <c r="AP56" s="278" t="str">
        <f>U56</f>
        <v/>
      </c>
      <c r="AQ56" s="279"/>
      <c r="AR56" s="279" t="str">
        <f t="shared" si="268"/>
        <v/>
      </c>
      <c r="AS56" s="538"/>
      <c r="AT56" s="280"/>
      <c r="AU56" s="280"/>
      <c r="AV56" s="280"/>
      <c r="AW56" s="280"/>
      <c r="AX56" s="247"/>
      <c r="AY56" s="805"/>
      <c r="AZ56" s="805"/>
      <c r="BA56" s="248"/>
      <c r="BB56" s="544"/>
    </row>
    <row r="57" spans="1:54" ht="18.75" customHeight="1">
      <c r="A57" s="12"/>
      <c r="B57" s="12"/>
      <c r="C57" s="809"/>
      <c r="D57" s="226"/>
      <c r="E57" s="227"/>
      <c r="F57" s="811"/>
      <c r="G57" s="828"/>
      <c r="H57" s="149"/>
      <c r="I57" s="220"/>
      <c r="J57" s="221"/>
      <c r="K57" s="217"/>
      <c r="L57" s="146"/>
      <c r="M57" s="394" t="s">
        <v>206</v>
      </c>
      <c r="N57" s="147"/>
      <c r="O57" s="396" t="s">
        <v>19</v>
      </c>
      <c r="P57" s="148"/>
      <c r="Q57" s="215"/>
      <c r="R57" s="404" t="str">
        <f t="shared" ref="R57" si="337">IF(OR(G56="",H56="",N57="",P57=""),"",IF(P57-N57&lt;0,P57-N57+1-IF(AND(N57&lt;TIMEVALUE("12:00"),P57+1&gt;TIMEVALUE("12:59")),"1:00",0),P57-N57-IF(AND(N57&lt;TIMEVALUE("12:00"),P57&gt;TIMEVALUE("12:59")),"1:00",0)))</f>
        <v/>
      </c>
      <c r="S57" s="405" t="s">
        <v>20</v>
      </c>
      <c r="T57" s="406" t="str">
        <f t="shared" ref="T57" si="338">IFERROR(IF(OR(N57="",P57=""),"",$R$6/8*(R57/("1：00"))),"")</f>
        <v/>
      </c>
      <c r="U57" s="404" t="str">
        <f t="shared" ref="U57" si="339">IF(OR(G56="",H56="",N57="",P57=""),"",IF(R57-TIME(8,0,0)&lt;0,0,R57-TIME(8,0,0)))</f>
        <v/>
      </c>
      <c r="V57" s="405" t="s">
        <v>20</v>
      </c>
      <c r="W57" s="407" t="str">
        <f t="shared" ref="W57" si="340">IF(OR(N57="",P57="",U57=""),"",(($R$6/8*U57)/"1:00"*0))</f>
        <v/>
      </c>
      <c r="X57" s="404" t="str">
        <f t="shared" ref="X57" si="341">IF(OR(G56="",H56="",N57="",P57=""),"",IF(OR(P57&lt;TIMEVALUE("5:00"),P57&gt;TIMEVALUE("22:00")),IF(P57-N57&lt;0,IF(AND(N57&lt;TIMEVALUE("22:01"),P57+1&gt;TIMEVALUE("22:00")),P57+1-"22:00",0)+IF(AND(N57&gt;TIMEVALUE("22:00"),P57+1&gt;TIMEVALUE("22:00")),P57+1-N57,0),IF(AND(N57&lt;TIMEVALUE("22:01"),P57&gt;TIMEVALUE("22:00")),P57-"22:00",0))+IF(AND(N57&lt;TIMEVALUE("5:00"),P57&gt;TIMEVALUE("0:00")),P57-N57,0),IF(P57-N57&lt;0,IF(AND(N57&lt;TIMEVALUE("22:01"),P57+1&gt;TIMEVALUE("22:00")),"29:00"-"22:00",0)+IF(AND(N57&gt;TIMEVALUE("22:00"),P57+1&gt;TIMEVALUE("22:00")),"29:00"-N57,0),IF(AND(N57&lt;TIMEVALUE("22:01"),P57&gt;TIMEVALUE("22:00")),"29:00"-"22:00",0))+IF(AND(N57&lt;TIMEVALUE("5:00"),P57&gt;TIMEVALUE("0:00")),"29:00"-N57,0)))</f>
        <v/>
      </c>
      <c r="Y57" s="408" t="s">
        <v>20</v>
      </c>
      <c r="Z57" s="409" t="str">
        <f t="shared" si="62"/>
        <v/>
      </c>
      <c r="AA57" s="403"/>
      <c r="AB57" s="534"/>
      <c r="AC57" s="554"/>
      <c r="AD57" s="555"/>
      <c r="AE57" s="536" t="s">
        <v>2</v>
      </c>
      <c r="AF57" s="533"/>
      <c r="AG57" s="535"/>
      <c r="AH57" s="294"/>
      <c r="AI57" s="461" t="s">
        <v>21</v>
      </c>
      <c r="AJ57" s="838" t="str">
        <f t="shared" si="22"/>
        <v/>
      </c>
      <c r="AK57" s="839"/>
      <c r="AL57" s="275"/>
      <c r="AM57" s="281" t="str">
        <f>IFERROR(IF(OR(AND(H56="",H57=""),N57="",P57=""),"",T57+W57+Z57),"")</f>
        <v/>
      </c>
      <c r="AN57" s="247"/>
      <c r="AO57" s="277" t="str">
        <f t="shared" si="267"/>
        <v/>
      </c>
      <c r="AP57" s="278"/>
      <c r="AQ57" s="279" t="str">
        <f>U57</f>
        <v/>
      </c>
      <c r="AR57" s="279" t="str">
        <f t="shared" si="268"/>
        <v/>
      </c>
      <c r="AS57" s="539"/>
      <c r="AT57" s="540"/>
      <c r="AU57" s="541"/>
      <c r="AV57" s="542"/>
      <c r="AW57" s="282"/>
      <c r="AX57" s="248"/>
      <c r="AY57" s="546"/>
      <c r="AZ57" s="280"/>
      <c r="BA57" s="280"/>
      <c r="BB57" s="245"/>
    </row>
    <row r="58" spans="1:54" ht="18.75" customHeight="1">
      <c r="A58" s="12"/>
      <c r="B58" s="12"/>
      <c r="C58" s="808">
        <f>C56+1</f>
        <v>45221</v>
      </c>
      <c r="D58" s="224" t="str">
        <f>IFERROR(INDEX(管理リスト!$K$3:$K$32,MATCH(C58,管理リスト!$L$3:$L$32,0)),"")</f>
        <v/>
      </c>
      <c r="E58" s="225">
        <f t="shared" ref="E58" si="342">IF(D58="",F58,D58)</f>
        <v>1</v>
      </c>
      <c r="F58" s="810">
        <f t="shared" ref="F58" si="343">WEEKDAY(C58,1)</f>
        <v>1</v>
      </c>
      <c r="G58" s="827"/>
      <c r="H58" s="223" t="str">
        <f t="shared" ref="H58" si="344">IF(G58="欠勤","",IF(OR(G58="有給休暇",G58="臨時休業日",G58="振替休日",G58="代休（休日出勤）"),G58,IF(H59&lt;&gt;"","事業所外勤務",IF(AND(G58&lt;&gt;"",OR(N59&lt;&gt;"",N58&lt;&gt;"")),"事業所勤務",IF(OR(D58=1,E58=1,E58=7),"","就業日")))))</f>
        <v/>
      </c>
      <c r="I58" s="218" t="str">
        <f t="shared" ref="I58" si="345">IF(AND($N58="",$N59=""),"",IF(OR($G58="",$G58="有給休暇",$G58="振替休日",$G58="代休（休日出勤）",$G58="臨時休業日",$G58="欠勤"),"","※"))</f>
        <v/>
      </c>
      <c r="J58" s="219" t="str">
        <f t="shared" ref="J58" si="346">IF(AND($N58="",$N59=""),"",IF(OR($N59="",$G58="",$G58="有給休暇",$G58="振替休日",$G58="代休（休日出勤）",$G58="臨時休業日",$G58="欠勤"),"","●"))</f>
        <v/>
      </c>
      <c r="K58" s="216" t="str">
        <f t="shared" ref="K58" si="347">IF(AND(N58="",N59=""),"",IF(OR(N58&gt;TIMEVALUE("19:59"),N59&gt;TIMEVALUE("19:59")),"","∇"))</f>
        <v/>
      </c>
      <c r="L58" s="143" t="str">
        <f t="shared" ref="L58" si="348">IF(AND(N58="",N59=""),"",IF(OR(N58&gt;TIMEVALUE("19:59"),N59&gt;TIMEVALUE("19:59")),"★",""))</f>
        <v/>
      </c>
      <c r="M58" s="410" t="s">
        <v>18</v>
      </c>
      <c r="N58" s="144"/>
      <c r="O58" s="412" t="s">
        <v>19</v>
      </c>
      <c r="P58" s="145"/>
      <c r="Q58" s="214"/>
      <c r="R58" s="414" t="str">
        <f t="shared" ref="R58" si="349">IF(OR(G58="",H58="",N58="",P58=""),"",IF(P58-N58&lt;0,P58-N58+1-IF(AND(N58&lt;TIMEVALUE("12:00"),P58+1&gt;TIMEVALUE("12:59")),"1:00",0),P58-N58-IF(AND(N58&lt;TIMEVALUE("12:00"),P58&gt;TIMEVALUE("12:59")),"1:00",0)))</f>
        <v/>
      </c>
      <c r="S58" s="415" t="s">
        <v>20</v>
      </c>
      <c r="T58" s="416" t="str">
        <f t="shared" ref="T58" si="350">IFERROR(IF(OR(N58="",P58=""),"",$R$4/8*(R58/("1：00"))),"")</f>
        <v/>
      </c>
      <c r="U58" s="414" t="str">
        <f t="shared" ref="U58" si="351">IF(OR(G58="",H58="",N58="",P58=""),"",IF(R58-TIME(8,0,0)&lt;0,0,R58-TIME(8,0,0)))</f>
        <v/>
      </c>
      <c r="V58" s="415" t="s">
        <v>20</v>
      </c>
      <c r="W58" s="417" t="str">
        <f t="shared" ref="W58" si="352">IF(OR(N58="",P58="",U58=""),"",(($R$4/8*U58)/"1:00"*0.25))</f>
        <v/>
      </c>
      <c r="X58" s="414" t="str">
        <f t="shared" ref="X58" si="353">IF(OR(G58="",H58="",N58="",P58=""),"",IF(OR(P58&lt;TIMEVALUE("5:00"),P58&gt;TIMEVALUE("22:00")),IF(P58-N58&lt;0,IF(AND(N58&lt;TIMEVALUE("22:01"),P58+1&gt;TIMEVALUE("22:00")),P58+1-"22:00",0)+IF(AND(N58&gt;TIMEVALUE("22:00"),P58+1&gt;TIMEVALUE("22:00")),P58+1-N58,0),IF(AND(N58&lt;TIMEVALUE("22:01"),P58&gt;TIMEVALUE("22:00")),P58-"22:00",0))+IF(AND(N58&lt;TIMEVALUE("5:00"),P58&gt;TIMEVALUE("0:00")),P58-N58,0),IF(P58-N58&lt;0,IF(AND(N58&lt;TIMEVALUE("22:01"),P58+1&gt;TIMEVALUE("22:00")),"29:00"-"22:00",0)+IF(AND(N58&gt;TIMEVALUE("22:00"),P58+1&gt;TIMEVALUE("22:00")),"29:00"-N58,0),IF(AND(N58&lt;TIMEVALUE("22:01"),P58&gt;TIMEVALUE("22:00")),"29:00"-"22:00",0))+IF(AND(N58&lt;TIMEVALUE("5:00"),P58&gt;TIMEVALUE("0:00")),"29:00"-N58,0)))</f>
        <v/>
      </c>
      <c r="Y58" s="418" t="s">
        <v>20</v>
      </c>
      <c r="Z58" s="140" t="str">
        <f t="shared" si="62"/>
        <v/>
      </c>
      <c r="AA58" s="386"/>
      <c r="AB58" s="559"/>
      <c r="AC58" s="560"/>
      <c r="AD58" s="561"/>
      <c r="AE58" s="562" t="s">
        <v>2</v>
      </c>
      <c r="AF58" s="563"/>
      <c r="AG58" s="564"/>
      <c r="AH58" s="565"/>
      <c r="AI58" s="566" t="s">
        <v>21</v>
      </c>
      <c r="AJ58" s="836" t="str">
        <f t="shared" si="22"/>
        <v/>
      </c>
      <c r="AK58" s="837"/>
      <c r="AL58" s="275"/>
      <c r="AM58" s="276" t="str">
        <f>IFERROR(IF(OR(AND(H58="",H59=""),N58="",P58=""),"",T58+W58+Z58),"")</f>
        <v/>
      </c>
      <c r="AN58" s="247"/>
      <c r="AO58" s="277" t="str">
        <f t="shared" si="267"/>
        <v/>
      </c>
      <c r="AP58" s="278" t="str">
        <f>U58</f>
        <v/>
      </c>
      <c r="AQ58" s="279"/>
      <c r="AR58" s="279" t="str">
        <f t="shared" si="268"/>
        <v/>
      </c>
      <c r="AS58" s="538"/>
      <c r="AT58" s="280"/>
      <c r="AU58" s="280"/>
      <c r="AV58" s="280"/>
      <c r="AW58" s="280"/>
      <c r="AX58" s="247"/>
      <c r="AY58" s="805"/>
      <c r="AZ58" s="805"/>
      <c r="BA58" s="248"/>
      <c r="BB58" s="544"/>
    </row>
    <row r="59" spans="1:54" ht="18.75" customHeight="1">
      <c r="A59" s="12"/>
      <c r="B59" s="12"/>
      <c r="C59" s="809"/>
      <c r="D59" s="226"/>
      <c r="E59" s="227"/>
      <c r="F59" s="811"/>
      <c r="G59" s="828"/>
      <c r="H59" s="149"/>
      <c r="I59" s="220"/>
      <c r="J59" s="221"/>
      <c r="K59" s="217"/>
      <c r="L59" s="146"/>
      <c r="M59" s="411" t="s">
        <v>206</v>
      </c>
      <c r="N59" s="147"/>
      <c r="O59" s="413" t="s">
        <v>19</v>
      </c>
      <c r="P59" s="148"/>
      <c r="Q59" s="215"/>
      <c r="R59" s="419" t="str">
        <f t="shared" ref="R59" si="354">IF(OR(G58="",H58="",N59="",P59=""),"",IF(P59-N59&lt;0,P59-N59+1-IF(AND(N59&lt;TIMEVALUE("12:00"),P59+1&gt;TIMEVALUE("12:59")),"1:00",0),P59-N59-IF(AND(N59&lt;TIMEVALUE("12:00"),P59&gt;TIMEVALUE("12:59")),"1:00",0)))</f>
        <v/>
      </c>
      <c r="S59" s="420" t="s">
        <v>20</v>
      </c>
      <c r="T59" s="421" t="str">
        <f t="shared" ref="T59" si="355">IFERROR(IF(OR(N59="",P59=""),"",$R$6/8*(R59/("1：00"))),"")</f>
        <v/>
      </c>
      <c r="U59" s="419" t="str">
        <f t="shared" ref="U59" si="356">IF(OR(G58="",H58="",N59="",P59=""),"",IF(R59-TIME(8,0,0)&lt;0,0,R59-TIME(8,0,0)))</f>
        <v/>
      </c>
      <c r="V59" s="420" t="s">
        <v>20</v>
      </c>
      <c r="W59" s="422" t="str">
        <f t="shared" ref="W59" si="357">IF(OR(N59="",P59="",U59=""),"",(($R$6/8*U59)/"1:00"*0))</f>
        <v/>
      </c>
      <c r="X59" s="419" t="str">
        <f t="shared" ref="X59" si="358">IF(OR(G58="",H58="",N59="",P59=""),"",IF(OR(P59&lt;TIMEVALUE("5:00"),P59&gt;TIMEVALUE("22:00")),IF(P59-N59&lt;0,IF(AND(N59&lt;TIMEVALUE("22:01"),P59+1&gt;TIMEVALUE("22:00")),P59+1-"22:00",0)+IF(AND(N59&gt;TIMEVALUE("22:00"),P59+1&gt;TIMEVALUE("22:00")),P59+1-N59,0),IF(AND(N59&lt;TIMEVALUE("22:01"),P59&gt;TIMEVALUE("22:00")),P59-"22:00",0))+IF(AND(N59&lt;TIMEVALUE("5:00"),P59&gt;TIMEVALUE("0:00")),P59-N59,0),IF(P59-N59&lt;0,IF(AND(N59&lt;TIMEVALUE("22:01"),P59+1&gt;TIMEVALUE("22:00")),"29:00"-"22:00",0)+IF(AND(N59&gt;TIMEVALUE("22:00"),P59+1&gt;TIMEVALUE("22:00")),"29:00"-N59,0),IF(AND(N59&lt;TIMEVALUE("22:01"),P59&gt;TIMEVALUE("22:00")),"29:00"-"22:00",0))+IF(AND(N59&lt;TIMEVALUE("5:00"),P59&gt;TIMEVALUE("0:00")),"29:00"-N59,0)))</f>
        <v/>
      </c>
      <c r="Y59" s="423" t="s">
        <v>20</v>
      </c>
      <c r="Z59" s="141" t="str">
        <f t="shared" si="62"/>
        <v/>
      </c>
      <c r="AA59" s="386"/>
      <c r="AB59" s="534"/>
      <c r="AC59" s="554"/>
      <c r="AD59" s="555"/>
      <c r="AE59" s="536" t="s">
        <v>2</v>
      </c>
      <c r="AF59" s="533"/>
      <c r="AG59" s="535"/>
      <c r="AH59" s="294"/>
      <c r="AI59" s="461" t="s">
        <v>21</v>
      </c>
      <c r="AJ59" s="838" t="str">
        <f t="shared" si="22"/>
        <v/>
      </c>
      <c r="AK59" s="839"/>
      <c r="AL59" s="275"/>
      <c r="AM59" s="281" t="str">
        <f>IFERROR(IF(OR(AND(H58="",H59=""),N59="",P59=""),"",T59+W59+Z59),"")</f>
        <v/>
      </c>
      <c r="AN59" s="247"/>
      <c r="AO59" s="277" t="str">
        <f t="shared" si="267"/>
        <v/>
      </c>
      <c r="AP59" s="278"/>
      <c r="AQ59" s="279" t="str">
        <f>U59</f>
        <v/>
      </c>
      <c r="AR59" s="279" t="str">
        <f t="shared" si="268"/>
        <v/>
      </c>
      <c r="AS59" s="539"/>
      <c r="AT59" s="540"/>
      <c r="AU59" s="541"/>
      <c r="AV59" s="542"/>
      <c r="AW59" s="282"/>
      <c r="AX59" s="248"/>
      <c r="AY59" s="546"/>
      <c r="AZ59" s="280"/>
      <c r="BA59" s="280"/>
      <c r="BB59" s="245"/>
    </row>
    <row r="60" spans="1:54" ht="18.75" customHeight="1">
      <c r="A60" s="12"/>
      <c r="B60" s="12"/>
      <c r="C60" s="808">
        <f>C58+1</f>
        <v>45222</v>
      </c>
      <c r="D60" s="224" t="str">
        <f>IFERROR(INDEX(管理リスト!$K$3:$K$32,MATCH(C60,管理リスト!$L$3:$L$32,0)),"")</f>
        <v/>
      </c>
      <c r="E60" s="225">
        <f t="shared" ref="E60" si="359">IF(D60="",F60,D60)</f>
        <v>2</v>
      </c>
      <c r="F60" s="810">
        <f t="shared" ref="F60" si="360">WEEKDAY(C60,1)</f>
        <v>2</v>
      </c>
      <c r="G60" s="827"/>
      <c r="H60" s="223" t="str">
        <f t="shared" ref="H60" si="361">IF(G60="欠勤","",IF(OR(G60="有給休暇",G60="臨時休業日",G60="振替休日",G60="代休（休日出勤）"),G60,IF(H61&lt;&gt;"","事業所外勤務",IF(AND(G60&lt;&gt;"",OR(N61&lt;&gt;"",N60&lt;&gt;"")),"事業所勤務",IF(OR(D60=1,E60=1,E60=7),"","就業日")))))</f>
        <v>就業日</v>
      </c>
      <c r="I60" s="218" t="str">
        <f t="shared" ref="I60" si="362">IF(AND($N60="",$N61=""),"",IF(OR($G60="",$G60="有給休暇",$G60="振替休日",$G60="代休（休日出勤）",$G60="臨時休業日",$G60="欠勤"),"","※"))</f>
        <v/>
      </c>
      <c r="J60" s="219" t="str">
        <f t="shared" ref="J60" si="363">IF(AND($N60="",$N61=""),"",IF(OR($N61="",$G60="",$G60="有給休暇",$G60="振替休日",$G60="代休（休日出勤）",$G60="臨時休業日",$G60="欠勤"),"","●"))</f>
        <v/>
      </c>
      <c r="K60" s="216" t="str">
        <f t="shared" ref="K60" si="364">IF(AND(N60="",N61=""),"",IF(OR(N60&gt;TIMEVALUE("19:59"),N61&gt;TIMEVALUE("19:59")),"","∇"))</f>
        <v/>
      </c>
      <c r="L60" s="143" t="str">
        <f t="shared" ref="L60" si="365">IF(AND(N60="",N61=""),"",IF(OR(N60&gt;TIMEVALUE("19:59"),N61&gt;TIMEVALUE("19:59")),"★",""))</f>
        <v/>
      </c>
      <c r="M60" s="393" t="s">
        <v>18</v>
      </c>
      <c r="N60" s="144"/>
      <c r="O60" s="395" t="s">
        <v>19</v>
      </c>
      <c r="P60" s="145"/>
      <c r="Q60" s="214"/>
      <c r="R60" s="397" t="str">
        <f t="shared" ref="R60" si="366">IF(OR(G60="",H60="",N60="",P60=""),"",IF(P60-N60&lt;0,P60-N60+1-IF(AND(N60&lt;TIMEVALUE("12:00"),P60+1&gt;TIMEVALUE("12:59")),"1:00",0),P60-N60-IF(AND(N60&lt;TIMEVALUE("12:00"),P60&gt;TIMEVALUE("12:59")),"1:00",0)))</f>
        <v/>
      </c>
      <c r="S60" s="398" t="s">
        <v>20</v>
      </c>
      <c r="T60" s="399" t="str">
        <f t="shared" ref="T60" si="367">IFERROR(IF(OR(N60="",P60=""),"",$R$4/8*(R60/("1：00"))),"")</f>
        <v/>
      </c>
      <c r="U60" s="397" t="str">
        <f t="shared" ref="U60" si="368">IF(OR(G60="",H60="",N60="",P60=""),"",IF(R60-TIME(8,0,0)&lt;0,0,R60-TIME(8,0,0)))</f>
        <v/>
      </c>
      <c r="V60" s="398" t="s">
        <v>20</v>
      </c>
      <c r="W60" s="400" t="str">
        <f t="shared" ref="W60" si="369">IF(OR(N60="",P60="",U60=""),"",(($R$4/8*U60)/"1:00"*0.25))</f>
        <v/>
      </c>
      <c r="X60" s="397" t="str">
        <f t="shared" ref="X60" si="370">IF(OR(G60="",H60="",N60="",P60=""),"",IF(OR(P60&lt;TIMEVALUE("5:00"),P60&gt;TIMEVALUE("22:00")),IF(P60-N60&lt;0,IF(AND(N60&lt;TIMEVALUE("22:01"),P60+1&gt;TIMEVALUE("22:00")),P60+1-"22:00",0)+IF(AND(N60&gt;TIMEVALUE("22:00"),P60+1&gt;TIMEVALUE("22:00")),P60+1-N60,0),IF(AND(N60&lt;TIMEVALUE("22:01"),P60&gt;TIMEVALUE("22:00")),P60-"22:00",0))+IF(AND(N60&lt;TIMEVALUE("5:00"),P60&gt;TIMEVALUE("0:00")),P60-N60,0),IF(P60-N60&lt;0,IF(AND(N60&lt;TIMEVALUE("22:01"),P60+1&gt;TIMEVALUE("22:00")),"29:00"-"22:00",0)+IF(AND(N60&gt;TIMEVALUE("22:00"),P60+1&gt;TIMEVALUE("22:00")),"29:00"-N60,0),IF(AND(N60&lt;TIMEVALUE("22:01"),P60&gt;TIMEVALUE("22:00")),"29:00"-"22:00",0))+IF(AND(N60&lt;TIMEVALUE("5:00"),P60&gt;TIMEVALUE("0:00")),"29:00"-N60,0)))</f>
        <v/>
      </c>
      <c r="Y60" s="401" t="s">
        <v>20</v>
      </c>
      <c r="Z60" s="402" t="str">
        <f t="shared" si="62"/>
        <v/>
      </c>
      <c r="AA60" s="403"/>
      <c r="AB60" s="559"/>
      <c r="AC60" s="560"/>
      <c r="AD60" s="561"/>
      <c r="AE60" s="562" t="s">
        <v>2</v>
      </c>
      <c r="AF60" s="563"/>
      <c r="AG60" s="564"/>
      <c r="AH60" s="565"/>
      <c r="AI60" s="566" t="s">
        <v>21</v>
      </c>
      <c r="AJ60" s="836" t="str">
        <f t="shared" si="22"/>
        <v/>
      </c>
      <c r="AK60" s="837"/>
      <c r="AL60" s="275"/>
      <c r="AM60" s="276" t="str">
        <f>IFERROR(IF(OR(AND(H60="",H61=""),N60="",P60=""),"",T60+W60+Z60),"")</f>
        <v/>
      </c>
      <c r="AN60" s="247"/>
      <c r="AO60" s="277" t="str">
        <f t="shared" si="267"/>
        <v/>
      </c>
      <c r="AP60" s="278" t="str">
        <f>U60</f>
        <v/>
      </c>
      <c r="AQ60" s="279"/>
      <c r="AR60" s="279" t="str">
        <f t="shared" si="268"/>
        <v/>
      </c>
      <c r="AS60" s="538"/>
      <c r="AT60" s="280"/>
      <c r="AU60" s="280"/>
      <c r="AV60" s="280"/>
      <c r="AW60" s="280"/>
      <c r="AX60" s="247"/>
      <c r="AY60" s="805"/>
      <c r="AZ60" s="805"/>
      <c r="BA60" s="248"/>
      <c r="BB60" s="544"/>
    </row>
    <row r="61" spans="1:54" ht="18.75" customHeight="1">
      <c r="A61" s="12"/>
      <c r="B61" s="12"/>
      <c r="C61" s="809"/>
      <c r="D61" s="226"/>
      <c r="E61" s="227"/>
      <c r="F61" s="811"/>
      <c r="G61" s="828"/>
      <c r="H61" s="149"/>
      <c r="I61" s="220"/>
      <c r="J61" s="221"/>
      <c r="K61" s="217"/>
      <c r="L61" s="146"/>
      <c r="M61" s="394" t="s">
        <v>206</v>
      </c>
      <c r="N61" s="147"/>
      <c r="O61" s="396" t="s">
        <v>19</v>
      </c>
      <c r="P61" s="148"/>
      <c r="Q61" s="215"/>
      <c r="R61" s="404" t="str">
        <f t="shared" ref="R61" si="371">IF(OR(G60="",H60="",N61="",P61=""),"",IF(P61-N61&lt;0,P61-N61+1-IF(AND(N61&lt;TIMEVALUE("12:00"),P61+1&gt;TIMEVALUE("12:59")),"1:00",0),P61-N61-IF(AND(N61&lt;TIMEVALUE("12:00"),P61&gt;TIMEVALUE("12:59")),"1:00",0)))</f>
        <v/>
      </c>
      <c r="S61" s="405" t="s">
        <v>20</v>
      </c>
      <c r="T61" s="406" t="str">
        <f t="shared" ref="T61" si="372">IFERROR(IF(OR(N61="",P61=""),"",$R$6/8*(R61/("1：00"))),"")</f>
        <v/>
      </c>
      <c r="U61" s="404" t="str">
        <f t="shared" ref="U61" si="373">IF(OR(G60="",H60="",N61="",P61=""),"",IF(R61-TIME(8,0,0)&lt;0,0,R61-TIME(8,0,0)))</f>
        <v/>
      </c>
      <c r="V61" s="405" t="s">
        <v>20</v>
      </c>
      <c r="W61" s="407" t="str">
        <f t="shared" ref="W61" si="374">IF(OR(N61="",P61="",U61=""),"",(($R$6/8*U61)/"1:00"*0))</f>
        <v/>
      </c>
      <c r="X61" s="404" t="str">
        <f t="shared" ref="X61" si="375">IF(OR(G60="",H60="",N61="",P61=""),"",IF(OR(P61&lt;TIMEVALUE("5:00"),P61&gt;TIMEVALUE("22:00")),IF(P61-N61&lt;0,IF(AND(N61&lt;TIMEVALUE("22:01"),P61+1&gt;TIMEVALUE("22:00")),P61+1-"22:00",0)+IF(AND(N61&gt;TIMEVALUE("22:00"),P61+1&gt;TIMEVALUE("22:00")),P61+1-N61,0),IF(AND(N61&lt;TIMEVALUE("22:01"),P61&gt;TIMEVALUE("22:00")),P61-"22:00",0))+IF(AND(N61&lt;TIMEVALUE("5:00"),P61&gt;TIMEVALUE("0:00")),P61-N61,0),IF(P61-N61&lt;0,IF(AND(N61&lt;TIMEVALUE("22:01"),P61+1&gt;TIMEVALUE("22:00")),"29:00"-"22:00",0)+IF(AND(N61&gt;TIMEVALUE("22:00"),P61+1&gt;TIMEVALUE("22:00")),"29:00"-N61,0),IF(AND(N61&lt;TIMEVALUE("22:01"),P61&gt;TIMEVALUE("22:00")),"29:00"-"22:00",0))+IF(AND(N61&lt;TIMEVALUE("5:00"),P61&gt;TIMEVALUE("0:00")),"29:00"-N61,0)))</f>
        <v/>
      </c>
      <c r="Y61" s="408" t="s">
        <v>20</v>
      </c>
      <c r="Z61" s="409" t="str">
        <f t="shared" si="62"/>
        <v/>
      </c>
      <c r="AA61" s="403"/>
      <c r="AB61" s="534"/>
      <c r="AC61" s="554"/>
      <c r="AD61" s="555"/>
      <c r="AE61" s="536" t="s">
        <v>2</v>
      </c>
      <c r="AF61" s="533"/>
      <c r="AG61" s="535"/>
      <c r="AH61" s="294"/>
      <c r="AI61" s="461" t="s">
        <v>21</v>
      </c>
      <c r="AJ61" s="838" t="str">
        <f t="shared" si="22"/>
        <v/>
      </c>
      <c r="AK61" s="839"/>
      <c r="AL61" s="275"/>
      <c r="AM61" s="281" t="str">
        <f>IFERROR(IF(OR(AND(H60="",H61=""),N61="",P61=""),"",T61+W61+Z61),"")</f>
        <v/>
      </c>
      <c r="AN61" s="247"/>
      <c r="AO61" s="277" t="str">
        <f t="shared" si="267"/>
        <v/>
      </c>
      <c r="AP61" s="278"/>
      <c r="AQ61" s="279" t="str">
        <f>U61</f>
        <v/>
      </c>
      <c r="AR61" s="279" t="str">
        <f t="shared" si="268"/>
        <v/>
      </c>
      <c r="AS61" s="539"/>
      <c r="AT61" s="540"/>
      <c r="AU61" s="541"/>
      <c r="AV61" s="542"/>
      <c r="AW61" s="282"/>
      <c r="AX61" s="248"/>
      <c r="AY61" s="546"/>
      <c r="AZ61" s="280"/>
      <c r="BA61" s="280"/>
      <c r="BB61" s="245"/>
    </row>
    <row r="62" spans="1:54" ht="18.75" customHeight="1">
      <c r="A62" s="12"/>
      <c r="B62" s="12"/>
      <c r="C62" s="808">
        <f>C60+1</f>
        <v>45223</v>
      </c>
      <c r="D62" s="224" t="str">
        <f>IFERROR(INDEX(管理リスト!$K$3:$K$32,MATCH(C62,管理リスト!$L$3:$L$32,0)),"")</f>
        <v/>
      </c>
      <c r="E62" s="225">
        <f t="shared" ref="E62" si="376">IF(D62="",F62,D62)</f>
        <v>3</v>
      </c>
      <c r="F62" s="810">
        <f t="shared" ref="F62" si="377">WEEKDAY(C62,1)</f>
        <v>3</v>
      </c>
      <c r="G62" s="827"/>
      <c r="H62" s="223" t="str">
        <f t="shared" ref="H62" si="378">IF(G62="欠勤","",IF(OR(G62="有給休暇",G62="臨時休業日",G62="振替休日",G62="代休（休日出勤）"),G62,IF(H63&lt;&gt;"","事業所外勤務",IF(AND(G62&lt;&gt;"",OR(N63&lt;&gt;"",N62&lt;&gt;"")),"事業所勤務",IF(OR(D62=1,E62=1,E62=7),"","就業日")))))</f>
        <v>就業日</v>
      </c>
      <c r="I62" s="218" t="str">
        <f t="shared" ref="I62" si="379">IF(AND($N62="",$N63=""),"",IF(OR($G62="",$G62="有給休暇",$G62="振替休日",$G62="代休（休日出勤）",$G62="臨時休業日",$G62="欠勤"),"","※"))</f>
        <v/>
      </c>
      <c r="J62" s="219" t="str">
        <f t="shared" ref="J62" si="380">IF(AND($N62="",$N63=""),"",IF(OR($N63="",$G62="",$G62="有給休暇",$G62="振替休日",$G62="代休（休日出勤）",$G62="臨時休業日",$G62="欠勤"),"","●"))</f>
        <v/>
      </c>
      <c r="K62" s="216" t="str">
        <f t="shared" ref="K62" si="381">IF(AND(N62="",N63=""),"",IF(OR(N62&gt;TIMEVALUE("19:59"),N63&gt;TIMEVALUE("19:59")),"","∇"))</f>
        <v/>
      </c>
      <c r="L62" s="143" t="str">
        <f t="shared" ref="L62" si="382">IF(AND(N62="",N63=""),"",IF(OR(N62&gt;TIMEVALUE("19:59"),N63&gt;TIMEVALUE("19:59")),"★",""))</f>
        <v/>
      </c>
      <c r="M62" s="410" t="s">
        <v>18</v>
      </c>
      <c r="N62" s="144"/>
      <c r="O62" s="412" t="s">
        <v>19</v>
      </c>
      <c r="P62" s="145"/>
      <c r="Q62" s="214"/>
      <c r="R62" s="414" t="str">
        <f t="shared" ref="R62" si="383">IF(OR(G62="",H62="",N62="",P62=""),"",IF(P62-N62&lt;0,P62-N62+1-IF(AND(N62&lt;TIMEVALUE("12:00"),P62+1&gt;TIMEVALUE("12:59")),"1:00",0),P62-N62-IF(AND(N62&lt;TIMEVALUE("12:00"),P62&gt;TIMEVALUE("12:59")),"1:00",0)))</f>
        <v/>
      </c>
      <c r="S62" s="415" t="s">
        <v>20</v>
      </c>
      <c r="T62" s="416" t="str">
        <f t="shared" ref="T62" si="384">IFERROR(IF(OR(N62="",P62=""),"",$R$4/8*(R62/("1：00"))),"")</f>
        <v/>
      </c>
      <c r="U62" s="414" t="str">
        <f t="shared" ref="U62" si="385">IF(OR(G62="",H62="",N62="",P62=""),"",IF(R62-TIME(8,0,0)&lt;0,0,R62-TIME(8,0,0)))</f>
        <v/>
      </c>
      <c r="V62" s="415" t="s">
        <v>20</v>
      </c>
      <c r="W62" s="417" t="str">
        <f t="shared" ref="W62" si="386">IF(OR(N62="",P62="",U62=""),"",(($R$4/8*U62)/"1:00"*0.25))</f>
        <v/>
      </c>
      <c r="X62" s="414" t="str">
        <f t="shared" ref="X62" si="387">IF(OR(G62="",H62="",N62="",P62=""),"",IF(OR(P62&lt;TIMEVALUE("5:00"),P62&gt;TIMEVALUE("22:00")),IF(P62-N62&lt;0,IF(AND(N62&lt;TIMEVALUE("22:01"),P62+1&gt;TIMEVALUE("22:00")),P62+1-"22:00",0)+IF(AND(N62&gt;TIMEVALUE("22:00"),P62+1&gt;TIMEVALUE("22:00")),P62+1-N62,0),IF(AND(N62&lt;TIMEVALUE("22:01"),P62&gt;TIMEVALUE("22:00")),P62-"22:00",0))+IF(AND(N62&lt;TIMEVALUE("5:00"),P62&gt;TIMEVALUE("0:00")),P62-N62,0),IF(P62-N62&lt;0,IF(AND(N62&lt;TIMEVALUE("22:01"),P62+1&gt;TIMEVALUE("22:00")),"29:00"-"22:00",0)+IF(AND(N62&gt;TIMEVALUE("22:00"),P62+1&gt;TIMEVALUE("22:00")),"29:00"-N62,0),IF(AND(N62&lt;TIMEVALUE("22:01"),P62&gt;TIMEVALUE("22:00")),"29:00"-"22:00",0))+IF(AND(N62&lt;TIMEVALUE("5:00"),P62&gt;TIMEVALUE("0:00")),"29:00"-N62,0)))</f>
        <v/>
      </c>
      <c r="Y62" s="418" t="s">
        <v>20</v>
      </c>
      <c r="Z62" s="140" t="str">
        <f t="shared" si="62"/>
        <v/>
      </c>
      <c r="AA62" s="386"/>
      <c r="AB62" s="559"/>
      <c r="AC62" s="560"/>
      <c r="AD62" s="561"/>
      <c r="AE62" s="562" t="s">
        <v>2</v>
      </c>
      <c r="AF62" s="563"/>
      <c r="AG62" s="564"/>
      <c r="AH62" s="565"/>
      <c r="AI62" s="566" t="s">
        <v>21</v>
      </c>
      <c r="AJ62" s="836" t="str">
        <f t="shared" si="22"/>
        <v/>
      </c>
      <c r="AK62" s="837"/>
      <c r="AL62" s="275"/>
      <c r="AM62" s="276" t="str">
        <f>IFERROR(IF(OR(AND(H62="",H63=""),N62="",P62=""),"",T62+W62+Z62),"")</f>
        <v/>
      </c>
      <c r="AN62" s="247"/>
      <c r="AO62" s="277" t="str">
        <f t="shared" si="267"/>
        <v/>
      </c>
      <c r="AP62" s="278" t="str">
        <f>U62</f>
        <v/>
      </c>
      <c r="AQ62" s="279"/>
      <c r="AR62" s="279" t="str">
        <f t="shared" si="268"/>
        <v/>
      </c>
      <c r="AS62" s="538"/>
      <c r="AT62" s="280"/>
      <c r="AU62" s="280"/>
      <c r="AV62" s="280"/>
      <c r="AW62" s="280"/>
      <c r="AX62" s="247"/>
      <c r="AY62" s="805"/>
      <c r="AZ62" s="805"/>
      <c r="BA62" s="248"/>
      <c r="BB62" s="544"/>
    </row>
    <row r="63" spans="1:54" ht="18.75" customHeight="1">
      <c r="A63" s="12"/>
      <c r="B63" s="12"/>
      <c r="C63" s="809"/>
      <c r="D63" s="226"/>
      <c r="E63" s="227"/>
      <c r="F63" s="811"/>
      <c r="G63" s="828"/>
      <c r="H63" s="149"/>
      <c r="I63" s="220"/>
      <c r="J63" s="221"/>
      <c r="K63" s="217"/>
      <c r="L63" s="146"/>
      <c r="M63" s="411" t="s">
        <v>206</v>
      </c>
      <c r="N63" s="147"/>
      <c r="O63" s="413" t="s">
        <v>19</v>
      </c>
      <c r="P63" s="148"/>
      <c r="Q63" s="215"/>
      <c r="R63" s="419" t="str">
        <f t="shared" ref="R63" si="388">IF(OR(G62="",H62="",N63="",P63=""),"",IF(P63-N63&lt;0,P63-N63+1-IF(AND(N63&lt;TIMEVALUE("12:00"),P63+1&gt;TIMEVALUE("12:59")),"1:00",0),P63-N63-IF(AND(N63&lt;TIMEVALUE("12:00"),P63&gt;TIMEVALUE("12:59")),"1:00",0)))</f>
        <v/>
      </c>
      <c r="S63" s="420" t="s">
        <v>20</v>
      </c>
      <c r="T63" s="421" t="str">
        <f t="shared" ref="T63" si="389">IFERROR(IF(OR(N63="",P63=""),"",$R$6/8*(R63/("1：00"))),"")</f>
        <v/>
      </c>
      <c r="U63" s="419" t="str">
        <f t="shared" ref="U63" si="390">IF(OR(G62="",H62="",N63="",P63=""),"",IF(R63-TIME(8,0,0)&lt;0,0,R63-TIME(8,0,0)))</f>
        <v/>
      </c>
      <c r="V63" s="420" t="s">
        <v>20</v>
      </c>
      <c r="W63" s="422" t="str">
        <f t="shared" ref="W63" si="391">IF(OR(N63="",P63="",U63=""),"",(($R$6/8*U63)/"1:00"*0))</f>
        <v/>
      </c>
      <c r="X63" s="419" t="str">
        <f t="shared" ref="X63" si="392">IF(OR(G62="",H62="",N63="",P63=""),"",IF(OR(P63&lt;TIMEVALUE("5:00"),P63&gt;TIMEVALUE("22:00")),IF(P63-N63&lt;0,IF(AND(N63&lt;TIMEVALUE("22:01"),P63+1&gt;TIMEVALUE("22:00")),P63+1-"22:00",0)+IF(AND(N63&gt;TIMEVALUE("22:00"),P63+1&gt;TIMEVALUE("22:00")),P63+1-N63,0),IF(AND(N63&lt;TIMEVALUE("22:01"),P63&gt;TIMEVALUE("22:00")),P63-"22:00",0))+IF(AND(N63&lt;TIMEVALUE("5:00"),P63&gt;TIMEVALUE("0:00")),P63-N63,0),IF(P63-N63&lt;0,IF(AND(N63&lt;TIMEVALUE("22:01"),P63+1&gt;TIMEVALUE("22:00")),"29:00"-"22:00",0)+IF(AND(N63&gt;TIMEVALUE("22:00"),P63+1&gt;TIMEVALUE("22:00")),"29:00"-N63,0),IF(AND(N63&lt;TIMEVALUE("22:01"),P63&gt;TIMEVALUE("22:00")),"29:00"-"22:00",0))+IF(AND(N63&lt;TIMEVALUE("5:00"),P63&gt;TIMEVALUE("0:00")),"29:00"-N63,0)))</f>
        <v/>
      </c>
      <c r="Y63" s="423" t="s">
        <v>20</v>
      </c>
      <c r="Z63" s="141" t="str">
        <f t="shared" si="62"/>
        <v/>
      </c>
      <c r="AA63" s="386"/>
      <c r="AB63" s="534"/>
      <c r="AC63" s="554"/>
      <c r="AD63" s="555"/>
      <c r="AE63" s="536" t="s">
        <v>2</v>
      </c>
      <c r="AF63" s="533"/>
      <c r="AG63" s="535"/>
      <c r="AH63" s="294"/>
      <c r="AI63" s="461" t="s">
        <v>21</v>
      </c>
      <c r="AJ63" s="838" t="str">
        <f t="shared" si="22"/>
        <v/>
      </c>
      <c r="AK63" s="839"/>
      <c r="AL63" s="275"/>
      <c r="AM63" s="281" t="str">
        <f>IFERROR(IF(OR(AND(H62="",H63=""),N63="",P63=""),"",T63+W63+Z63),"")</f>
        <v/>
      </c>
      <c r="AN63" s="247"/>
      <c r="AO63" s="277" t="str">
        <f t="shared" si="267"/>
        <v/>
      </c>
      <c r="AP63" s="278"/>
      <c r="AQ63" s="279" t="str">
        <f>U63</f>
        <v/>
      </c>
      <c r="AR63" s="279" t="str">
        <f t="shared" si="268"/>
        <v/>
      </c>
      <c r="AS63" s="539"/>
      <c r="AT63" s="540"/>
      <c r="AU63" s="541"/>
      <c r="AV63" s="542"/>
      <c r="AW63" s="282"/>
      <c r="AX63" s="248"/>
      <c r="AY63" s="546"/>
      <c r="AZ63" s="280"/>
      <c r="BA63" s="280"/>
      <c r="BB63" s="245"/>
    </row>
    <row r="64" spans="1:54" ht="18.75" customHeight="1">
      <c r="A64" s="12"/>
      <c r="B64" s="12"/>
      <c r="C64" s="808">
        <f>C62+1</f>
        <v>45224</v>
      </c>
      <c r="D64" s="224" t="str">
        <f>IFERROR(INDEX(管理リスト!$K$3:$K$32,MATCH(C64,管理リスト!$L$3:$L$32,0)),"")</f>
        <v/>
      </c>
      <c r="E64" s="225">
        <f t="shared" ref="E64" si="393">IF(D64="",F64,D64)</f>
        <v>4</v>
      </c>
      <c r="F64" s="810">
        <f t="shared" ref="F64" si="394">WEEKDAY(C64,1)</f>
        <v>4</v>
      </c>
      <c r="G64" s="827"/>
      <c r="H64" s="223" t="str">
        <f t="shared" ref="H64" si="395">IF(G64="欠勤","",IF(OR(G64="有給休暇",G64="臨時休業日",G64="振替休日",G64="代休（休日出勤）"),G64,IF(H65&lt;&gt;"","事業所外勤務",IF(AND(G64&lt;&gt;"",OR(N65&lt;&gt;"",N64&lt;&gt;"")),"事業所勤務",IF(OR(D64=1,E64=1,E64=7),"","就業日")))))</f>
        <v>就業日</v>
      </c>
      <c r="I64" s="218" t="str">
        <f t="shared" ref="I64" si="396">IF(AND($N64="",$N65=""),"",IF(OR($G64="",$G64="有給休暇",$G64="振替休日",$G64="代休（休日出勤）",$G64="臨時休業日",$G64="欠勤"),"","※"))</f>
        <v/>
      </c>
      <c r="J64" s="219" t="str">
        <f t="shared" ref="J64" si="397">IF(AND($N64="",$N65=""),"",IF(OR($N65="",$G64="",$G64="有給休暇",$G64="振替休日",$G64="代休（休日出勤）",$G64="臨時休業日",$G64="欠勤"),"","●"))</f>
        <v/>
      </c>
      <c r="K64" s="216" t="str">
        <f t="shared" ref="K64" si="398">IF(AND(N64="",N65=""),"",IF(OR(N64&gt;TIMEVALUE("19:59"),N65&gt;TIMEVALUE("19:59")),"","∇"))</f>
        <v/>
      </c>
      <c r="L64" s="143" t="str">
        <f t="shared" ref="L64" si="399">IF(AND(N64="",N65=""),"",IF(OR(N64&gt;TIMEVALUE("19:59"),N65&gt;TIMEVALUE("19:59")),"★",""))</f>
        <v/>
      </c>
      <c r="M64" s="393" t="s">
        <v>18</v>
      </c>
      <c r="N64" s="144"/>
      <c r="O64" s="395" t="s">
        <v>19</v>
      </c>
      <c r="P64" s="145"/>
      <c r="Q64" s="214"/>
      <c r="R64" s="397" t="str">
        <f t="shared" ref="R64" si="400">IF(OR(G64="",H64="",N64="",P64=""),"",IF(P64-N64&lt;0,P64-N64+1-IF(AND(N64&lt;TIMEVALUE("12:00"),P64+1&gt;TIMEVALUE("12:59")),"1:00",0),P64-N64-IF(AND(N64&lt;TIMEVALUE("12:00"),P64&gt;TIMEVALUE("12:59")),"1:00",0)))</f>
        <v/>
      </c>
      <c r="S64" s="398" t="s">
        <v>20</v>
      </c>
      <c r="T64" s="399" t="str">
        <f t="shared" ref="T64" si="401">IFERROR(IF(OR(N64="",P64=""),"",$R$4/8*(R64/("1：00"))),"")</f>
        <v/>
      </c>
      <c r="U64" s="397" t="str">
        <f t="shared" ref="U64" si="402">IF(OR(G64="",H64="",N64="",P64=""),"",IF(R64-TIME(8,0,0)&lt;0,0,R64-TIME(8,0,0)))</f>
        <v/>
      </c>
      <c r="V64" s="398" t="s">
        <v>20</v>
      </c>
      <c r="W64" s="400" t="str">
        <f t="shared" ref="W64" si="403">IF(OR(N64="",P64="",U64=""),"",(($R$4/8*U64)/"1:00"*0.25))</f>
        <v/>
      </c>
      <c r="X64" s="397" t="str">
        <f t="shared" ref="X64" si="404">IF(OR(G64="",H64="",N64="",P64=""),"",IF(OR(P64&lt;TIMEVALUE("5:00"),P64&gt;TIMEVALUE("22:00")),IF(P64-N64&lt;0,IF(AND(N64&lt;TIMEVALUE("22:01"),P64+1&gt;TIMEVALUE("22:00")),P64+1-"22:00",0)+IF(AND(N64&gt;TIMEVALUE("22:00"),P64+1&gt;TIMEVALUE("22:00")),P64+1-N64,0),IF(AND(N64&lt;TIMEVALUE("22:01"),P64&gt;TIMEVALUE("22:00")),P64-"22:00",0))+IF(AND(N64&lt;TIMEVALUE("5:00"),P64&gt;TIMEVALUE("0:00")),P64-N64,0),IF(P64-N64&lt;0,IF(AND(N64&lt;TIMEVALUE("22:01"),P64+1&gt;TIMEVALUE("22:00")),"29:00"-"22:00",0)+IF(AND(N64&gt;TIMEVALUE("22:00"),P64+1&gt;TIMEVALUE("22:00")),"29:00"-N64,0),IF(AND(N64&lt;TIMEVALUE("22:01"),P64&gt;TIMEVALUE("22:00")),"29:00"-"22:00",0))+IF(AND(N64&lt;TIMEVALUE("5:00"),P64&gt;TIMEVALUE("0:00")),"29:00"-N64,0)))</f>
        <v/>
      </c>
      <c r="Y64" s="401" t="s">
        <v>20</v>
      </c>
      <c r="Z64" s="402" t="str">
        <f t="shared" si="62"/>
        <v/>
      </c>
      <c r="AA64" s="403"/>
      <c r="AB64" s="559"/>
      <c r="AC64" s="560"/>
      <c r="AD64" s="561"/>
      <c r="AE64" s="562" t="s">
        <v>2</v>
      </c>
      <c r="AF64" s="563"/>
      <c r="AG64" s="564"/>
      <c r="AH64" s="565"/>
      <c r="AI64" s="566" t="s">
        <v>21</v>
      </c>
      <c r="AJ64" s="836" t="str">
        <f t="shared" si="22"/>
        <v/>
      </c>
      <c r="AK64" s="837"/>
      <c r="AL64" s="275"/>
      <c r="AM64" s="276" t="str">
        <f>IFERROR(IF(OR(AND(H64="",H65=""),N64="",P64=""),"",T64+W64+Z64),"")</f>
        <v/>
      </c>
      <c r="AN64" s="247"/>
      <c r="AO64" s="277" t="str">
        <f t="shared" si="267"/>
        <v/>
      </c>
      <c r="AP64" s="278" t="str">
        <f>U64</f>
        <v/>
      </c>
      <c r="AQ64" s="279"/>
      <c r="AR64" s="279" t="str">
        <f t="shared" si="268"/>
        <v/>
      </c>
      <c r="AS64" s="538"/>
      <c r="AT64" s="280"/>
      <c r="AU64" s="280"/>
      <c r="AV64" s="280"/>
      <c r="AW64" s="280"/>
      <c r="AX64" s="247"/>
      <c r="AY64" s="805"/>
      <c r="AZ64" s="805"/>
      <c r="BA64" s="248"/>
      <c r="BB64" s="544"/>
    </row>
    <row r="65" spans="1:57" ht="18.75" customHeight="1">
      <c r="A65" s="12"/>
      <c r="B65" s="12"/>
      <c r="C65" s="809"/>
      <c r="D65" s="226"/>
      <c r="E65" s="227"/>
      <c r="F65" s="811"/>
      <c r="G65" s="828"/>
      <c r="H65" s="149"/>
      <c r="I65" s="220"/>
      <c r="J65" s="221"/>
      <c r="K65" s="217"/>
      <c r="L65" s="146"/>
      <c r="M65" s="394" t="s">
        <v>206</v>
      </c>
      <c r="N65" s="147"/>
      <c r="O65" s="396" t="s">
        <v>19</v>
      </c>
      <c r="P65" s="148"/>
      <c r="Q65" s="215"/>
      <c r="R65" s="404" t="str">
        <f t="shared" ref="R65" si="405">IF(OR(G64="",H64="",N65="",P65=""),"",IF(P65-N65&lt;0,P65-N65+1-IF(AND(N65&lt;TIMEVALUE("12:00"),P65+1&gt;TIMEVALUE("12:59")),"1:00",0),P65-N65-IF(AND(N65&lt;TIMEVALUE("12:00"),P65&gt;TIMEVALUE("12:59")),"1:00",0)))</f>
        <v/>
      </c>
      <c r="S65" s="405" t="s">
        <v>20</v>
      </c>
      <c r="T65" s="406" t="str">
        <f t="shared" ref="T65" si="406">IFERROR(IF(OR(N65="",P65=""),"",$R$6/8*(R65/("1：00"))),"")</f>
        <v/>
      </c>
      <c r="U65" s="404" t="str">
        <f t="shared" ref="U65" si="407">IF(OR(G64="",H64="",N65="",P65=""),"",IF(R65-TIME(8,0,0)&lt;0,0,R65-TIME(8,0,0)))</f>
        <v/>
      </c>
      <c r="V65" s="405" t="s">
        <v>20</v>
      </c>
      <c r="W65" s="407" t="str">
        <f t="shared" ref="W65" si="408">IF(OR(N65="",P65="",U65=""),"",(($R$6/8*U65)/"1:00"*0))</f>
        <v/>
      </c>
      <c r="X65" s="404" t="str">
        <f t="shared" ref="X65" si="409">IF(OR(G64="",H64="",N65="",P65=""),"",IF(OR(P65&lt;TIMEVALUE("5:00"),P65&gt;TIMEVALUE("22:00")),IF(P65-N65&lt;0,IF(AND(N65&lt;TIMEVALUE("22:01"),P65+1&gt;TIMEVALUE("22:00")),P65+1-"22:00",0)+IF(AND(N65&gt;TIMEVALUE("22:00"),P65+1&gt;TIMEVALUE("22:00")),P65+1-N65,0),IF(AND(N65&lt;TIMEVALUE("22:01"),P65&gt;TIMEVALUE("22:00")),P65-"22:00",0))+IF(AND(N65&lt;TIMEVALUE("5:00"),P65&gt;TIMEVALUE("0:00")),P65-N65,0),IF(P65-N65&lt;0,IF(AND(N65&lt;TIMEVALUE("22:01"),P65+1&gt;TIMEVALUE("22:00")),"29:00"-"22:00",0)+IF(AND(N65&gt;TIMEVALUE("22:00"),P65+1&gt;TIMEVALUE("22:00")),"29:00"-N65,0),IF(AND(N65&lt;TIMEVALUE("22:01"),P65&gt;TIMEVALUE("22:00")),"29:00"-"22:00",0))+IF(AND(N65&lt;TIMEVALUE("5:00"),P65&gt;TIMEVALUE("0:00")),"29:00"-N65,0)))</f>
        <v/>
      </c>
      <c r="Y65" s="408" t="s">
        <v>20</v>
      </c>
      <c r="Z65" s="409" t="str">
        <f t="shared" si="62"/>
        <v/>
      </c>
      <c r="AA65" s="403"/>
      <c r="AB65" s="534"/>
      <c r="AC65" s="554"/>
      <c r="AD65" s="555"/>
      <c r="AE65" s="536" t="s">
        <v>2</v>
      </c>
      <c r="AF65" s="533"/>
      <c r="AG65" s="535"/>
      <c r="AH65" s="294"/>
      <c r="AI65" s="461" t="s">
        <v>21</v>
      </c>
      <c r="AJ65" s="838" t="str">
        <f t="shared" si="22"/>
        <v/>
      </c>
      <c r="AK65" s="839"/>
      <c r="AL65" s="275"/>
      <c r="AM65" s="281" t="str">
        <f>IFERROR(IF(OR(AND(H64="",H65=""),N65="",P65=""),"",T65+W65+Z65),"")</f>
        <v/>
      </c>
      <c r="AN65" s="247"/>
      <c r="AO65" s="277" t="str">
        <f t="shared" si="267"/>
        <v/>
      </c>
      <c r="AP65" s="278"/>
      <c r="AQ65" s="279" t="str">
        <f>U65</f>
        <v/>
      </c>
      <c r="AR65" s="279" t="str">
        <f t="shared" si="268"/>
        <v/>
      </c>
      <c r="AS65" s="539"/>
      <c r="AT65" s="540"/>
      <c r="AU65" s="541"/>
      <c r="AV65" s="542"/>
      <c r="AW65" s="282"/>
      <c r="AX65" s="248"/>
      <c r="AY65" s="546"/>
      <c r="AZ65" s="280"/>
      <c r="BA65" s="280"/>
      <c r="BB65" s="245"/>
    </row>
    <row r="66" spans="1:57" ht="18.75" customHeight="1">
      <c r="A66" s="12"/>
      <c r="B66" s="12"/>
      <c r="C66" s="808">
        <f>C64+1</f>
        <v>45225</v>
      </c>
      <c r="D66" s="224" t="str">
        <f>IFERROR(INDEX(管理リスト!$K$3:$K$32,MATCH(C66,管理リスト!$L$3:$L$32,0)),"")</f>
        <v/>
      </c>
      <c r="E66" s="225">
        <f t="shared" ref="E66" si="410">IF(D66="",F66,D66)</f>
        <v>5</v>
      </c>
      <c r="F66" s="810">
        <f t="shared" ref="F66" si="411">WEEKDAY(C66,1)</f>
        <v>5</v>
      </c>
      <c r="G66" s="827"/>
      <c r="H66" s="223" t="str">
        <f t="shared" ref="H66" si="412">IF(G66="欠勤","",IF(OR(G66="有給休暇",G66="臨時休業日",G66="振替休日",G66="代休（休日出勤）"),G66,IF(H67&lt;&gt;"","事業所外勤務",IF(AND(G66&lt;&gt;"",OR(N67&lt;&gt;"",N66&lt;&gt;"")),"事業所勤務",IF(OR(D66=1,E66=1,E66=7),"","就業日")))))</f>
        <v>就業日</v>
      </c>
      <c r="I66" s="218" t="str">
        <f t="shared" ref="I66" si="413">IF(AND($N66="",$N67=""),"",IF(OR($G66="",$G66="有給休暇",$G66="振替休日",$G66="代休（休日出勤）",$G66="臨時休業日",$G66="欠勤"),"","※"))</f>
        <v/>
      </c>
      <c r="J66" s="219" t="str">
        <f t="shared" ref="J66" si="414">IF(AND($N66="",$N67=""),"",IF(OR($N67="",$G66="",$G66="有給休暇",$G66="振替休日",$G66="代休（休日出勤）",$G66="臨時休業日",$G66="欠勤"),"","●"))</f>
        <v/>
      </c>
      <c r="K66" s="216" t="str">
        <f t="shared" ref="K66" si="415">IF(AND(N66="",N67=""),"",IF(OR(N66&gt;TIMEVALUE("19:59"),N67&gt;TIMEVALUE("19:59")),"","∇"))</f>
        <v/>
      </c>
      <c r="L66" s="143" t="str">
        <f t="shared" ref="L66" si="416">IF(AND(N66="",N67=""),"",IF(OR(N66&gt;TIMEVALUE("19:59"),N67&gt;TIMEVALUE("19:59")),"★",""))</f>
        <v/>
      </c>
      <c r="M66" s="410" t="s">
        <v>18</v>
      </c>
      <c r="N66" s="144"/>
      <c r="O66" s="412" t="s">
        <v>19</v>
      </c>
      <c r="P66" s="145"/>
      <c r="Q66" s="214"/>
      <c r="R66" s="414" t="str">
        <f t="shared" ref="R66" si="417">IF(OR(G66="",H66="",N66="",P66=""),"",IF(P66-N66&lt;0,P66-N66+1-IF(AND(N66&lt;TIMEVALUE("12:00"),P66+1&gt;TIMEVALUE("12:59")),"1:00",0),P66-N66-IF(AND(N66&lt;TIMEVALUE("12:00"),P66&gt;TIMEVALUE("12:59")),"1:00",0)))</f>
        <v/>
      </c>
      <c r="S66" s="415" t="s">
        <v>20</v>
      </c>
      <c r="T66" s="416" t="str">
        <f t="shared" ref="T66" si="418">IFERROR(IF(OR(N66="",P66=""),"",$R$4/8*(R66/("1：00"))),"")</f>
        <v/>
      </c>
      <c r="U66" s="414" t="str">
        <f t="shared" ref="U66" si="419">IF(OR(G66="",H66="",N66="",P66=""),"",IF(R66-TIME(8,0,0)&lt;0,0,R66-TIME(8,0,0)))</f>
        <v/>
      </c>
      <c r="V66" s="415" t="s">
        <v>20</v>
      </c>
      <c r="W66" s="417" t="str">
        <f t="shared" ref="W66" si="420">IF(OR(N66="",P66="",U66=""),"",(($R$4/8*U66)/"1:00"*0.25))</f>
        <v/>
      </c>
      <c r="X66" s="414" t="str">
        <f t="shared" ref="X66" si="421">IF(OR(G66="",H66="",N66="",P66=""),"",IF(OR(P66&lt;TIMEVALUE("5:00"),P66&gt;TIMEVALUE("22:00")),IF(P66-N66&lt;0,IF(AND(N66&lt;TIMEVALUE("22:01"),P66+1&gt;TIMEVALUE("22:00")),P66+1-"22:00",0)+IF(AND(N66&gt;TIMEVALUE("22:00"),P66+1&gt;TIMEVALUE("22:00")),P66+1-N66,0),IF(AND(N66&lt;TIMEVALUE("22:01"),P66&gt;TIMEVALUE("22:00")),P66-"22:00",0))+IF(AND(N66&lt;TIMEVALUE("5:00"),P66&gt;TIMEVALUE("0:00")),P66-N66,0),IF(P66-N66&lt;0,IF(AND(N66&lt;TIMEVALUE("22:01"),P66+1&gt;TIMEVALUE("22:00")),"29:00"-"22:00",0)+IF(AND(N66&gt;TIMEVALUE("22:00"),P66+1&gt;TIMEVALUE("22:00")),"29:00"-N66,0),IF(AND(N66&lt;TIMEVALUE("22:01"),P66&gt;TIMEVALUE("22:00")),"29:00"-"22:00",0))+IF(AND(N66&lt;TIMEVALUE("5:00"),P66&gt;TIMEVALUE("0:00")),"29:00"-N66,0)))</f>
        <v/>
      </c>
      <c r="Y66" s="418" t="s">
        <v>20</v>
      </c>
      <c r="Z66" s="140" t="str">
        <f t="shared" si="62"/>
        <v/>
      </c>
      <c r="AA66" s="386"/>
      <c r="AB66" s="559"/>
      <c r="AC66" s="560"/>
      <c r="AD66" s="561"/>
      <c r="AE66" s="562" t="s">
        <v>2</v>
      </c>
      <c r="AF66" s="563"/>
      <c r="AG66" s="564"/>
      <c r="AH66" s="565"/>
      <c r="AI66" s="566" t="s">
        <v>21</v>
      </c>
      <c r="AJ66" s="836" t="str">
        <f t="shared" si="22"/>
        <v/>
      </c>
      <c r="AK66" s="837"/>
      <c r="AL66" s="275"/>
      <c r="AM66" s="276" t="str">
        <f>IFERROR(IF(OR(AND(H66="",H67=""),N66="",P66=""),"",T66+W66+Z66),"")</f>
        <v/>
      </c>
      <c r="AN66" s="247"/>
      <c r="AO66" s="277" t="str">
        <f t="shared" si="267"/>
        <v/>
      </c>
      <c r="AP66" s="278" t="str">
        <f>U66</f>
        <v/>
      </c>
      <c r="AQ66" s="279"/>
      <c r="AR66" s="279" t="str">
        <f t="shared" si="268"/>
        <v/>
      </c>
      <c r="AS66" s="538"/>
      <c r="AT66" s="280"/>
      <c r="AU66" s="280"/>
      <c r="AV66" s="280"/>
      <c r="AW66" s="280"/>
      <c r="AX66" s="247"/>
      <c r="AY66" s="805"/>
      <c r="AZ66" s="805"/>
      <c r="BA66" s="248"/>
      <c r="BB66" s="544"/>
    </row>
    <row r="67" spans="1:57" ht="18.75" customHeight="1">
      <c r="A67" s="12"/>
      <c r="B67" s="12"/>
      <c r="C67" s="809"/>
      <c r="D67" s="226"/>
      <c r="E67" s="227"/>
      <c r="F67" s="811"/>
      <c r="G67" s="828"/>
      <c r="H67" s="149"/>
      <c r="I67" s="220"/>
      <c r="J67" s="221"/>
      <c r="K67" s="217"/>
      <c r="L67" s="146"/>
      <c r="M67" s="411" t="s">
        <v>206</v>
      </c>
      <c r="N67" s="147"/>
      <c r="O67" s="413" t="s">
        <v>19</v>
      </c>
      <c r="P67" s="148"/>
      <c r="Q67" s="215"/>
      <c r="R67" s="419" t="str">
        <f t="shared" ref="R67" si="422">IF(OR(G66="",H66="",N67="",P67=""),"",IF(P67-N67&lt;0,P67-N67+1-IF(AND(N67&lt;TIMEVALUE("12:00"),P67+1&gt;TIMEVALUE("12:59")),"1:00",0),P67-N67-IF(AND(N67&lt;TIMEVALUE("12:00"),P67&gt;TIMEVALUE("12:59")),"1:00",0)))</f>
        <v/>
      </c>
      <c r="S67" s="420" t="s">
        <v>20</v>
      </c>
      <c r="T67" s="421" t="str">
        <f t="shared" ref="T67" si="423">IFERROR(IF(OR(N67="",P67=""),"",$R$6/8*(R67/("1：00"))),"")</f>
        <v/>
      </c>
      <c r="U67" s="419" t="str">
        <f t="shared" ref="U67" si="424">IF(OR(G66="",H66="",N67="",P67=""),"",IF(R67-TIME(8,0,0)&lt;0,0,R67-TIME(8,0,0)))</f>
        <v/>
      </c>
      <c r="V67" s="420" t="s">
        <v>20</v>
      </c>
      <c r="W67" s="422" t="str">
        <f t="shared" ref="W67" si="425">IF(OR(N67="",P67="",U67=""),"",(($R$6/8*U67)/"1:00"*0))</f>
        <v/>
      </c>
      <c r="X67" s="419" t="str">
        <f t="shared" ref="X67" si="426">IF(OR(G66="",H66="",N67="",P67=""),"",IF(OR(P67&lt;TIMEVALUE("5:00"),P67&gt;TIMEVALUE("22:00")),IF(P67-N67&lt;0,IF(AND(N67&lt;TIMEVALUE("22:01"),P67+1&gt;TIMEVALUE("22:00")),P67+1-"22:00",0)+IF(AND(N67&gt;TIMEVALUE("22:00"),P67+1&gt;TIMEVALUE("22:00")),P67+1-N67,0),IF(AND(N67&lt;TIMEVALUE("22:01"),P67&gt;TIMEVALUE("22:00")),P67-"22:00",0))+IF(AND(N67&lt;TIMEVALUE("5:00"),P67&gt;TIMEVALUE("0:00")),P67-N67,0),IF(P67-N67&lt;0,IF(AND(N67&lt;TIMEVALUE("22:01"),P67+1&gt;TIMEVALUE("22:00")),"29:00"-"22:00",0)+IF(AND(N67&gt;TIMEVALUE("22:00"),P67+1&gt;TIMEVALUE("22:00")),"29:00"-N67,0),IF(AND(N67&lt;TIMEVALUE("22:01"),P67&gt;TIMEVALUE("22:00")),"29:00"-"22:00",0))+IF(AND(N67&lt;TIMEVALUE("5:00"),P67&gt;TIMEVALUE("0:00")),"29:00"-N67,0)))</f>
        <v/>
      </c>
      <c r="Y67" s="423" t="s">
        <v>20</v>
      </c>
      <c r="Z67" s="141" t="str">
        <f t="shared" si="62"/>
        <v/>
      </c>
      <c r="AA67" s="386"/>
      <c r="AB67" s="534"/>
      <c r="AC67" s="554"/>
      <c r="AD67" s="555"/>
      <c r="AE67" s="536" t="s">
        <v>2</v>
      </c>
      <c r="AF67" s="533"/>
      <c r="AG67" s="535"/>
      <c r="AH67" s="294"/>
      <c r="AI67" s="461" t="s">
        <v>21</v>
      </c>
      <c r="AJ67" s="838" t="str">
        <f t="shared" si="22"/>
        <v/>
      </c>
      <c r="AK67" s="839"/>
      <c r="AL67" s="275"/>
      <c r="AM67" s="281" t="str">
        <f>IFERROR(IF(OR(AND(H66="",H67=""),N67="",P67=""),"",T67+W67+Z67),"")</f>
        <v/>
      </c>
      <c r="AN67" s="247"/>
      <c r="AO67" s="277" t="str">
        <f t="shared" si="267"/>
        <v/>
      </c>
      <c r="AP67" s="278"/>
      <c r="AQ67" s="279" t="str">
        <f>U67</f>
        <v/>
      </c>
      <c r="AR67" s="279" t="str">
        <f t="shared" si="268"/>
        <v/>
      </c>
      <c r="AS67" s="539"/>
      <c r="AT67" s="540"/>
      <c r="AU67" s="541"/>
      <c r="AV67" s="542"/>
      <c r="AW67" s="282"/>
      <c r="AX67" s="248"/>
      <c r="AY67" s="546"/>
      <c r="AZ67" s="280"/>
      <c r="BA67" s="280"/>
      <c r="BB67" s="245"/>
    </row>
    <row r="68" spans="1:57" ht="18.75" customHeight="1">
      <c r="A68" s="12"/>
      <c r="B68" s="12"/>
      <c r="C68" s="808">
        <f>C66+1</f>
        <v>45226</v>
      </c>
      <c r="D68" s="224" t="str">
        <f>IFERROR(INDEX(管理リスト!$K$3:$K$32,MATCH(C68,管理リスト!$L$3:$L$32,0)),"")</f>
        <v/>
      </c>
      <c r="E68" s="225">
        <f t="shared" ref="E68" si="427">IF(D68="",F68,D68)</f>
        <v>6</v>
      </c>
      <c r="F68" s="810">
        <f t="shared" ref="F68" si="428">WEEKDAY(C68,1)</f>
        <v>6</v>
      </c>
      <c r="G68" s="827"/>
      <c r="H68" s="223" t="str">
        <f t="shared" ref="H68" si="429">IF(G68="欠勤","",IF(OR(G68="有給休暇",G68="臨時休業日",G68="振替休日",G68="代休（休日出勤）"),G68,IF(H69&lt;&gt;"","事業所外勤務",IF(AND(G68&lt;&gt;"",OR(N69&lt;&gt;"",N68&lt;&gt;"")),"事業所勤務",IF(OR(D68=1,E68=1,E68=7),"","就業日")))))</f>
        <v>就業日</v>
      </c>
      <c r="I68" s="218" t="str">
        <f t="shared" ref="I68" si="430">IF(AND($N68="",$N69=""),"",IF(OR($G68="",$G68="有給休暇",$G68="振替休日",$G68="代休（休日出勤）",$G68="臨時休業日",$G68="欠勤"),"","※"))</f>
        <v/>
      </c>
      <c r="J68" s="219" t="str">
        <f t="shared" ref="J68" si="431">IF(AND($N68="",$N69=""),"",IF(OR($N69="",$G68="",$G68="有給休暇",$G68="振替休日",$G68="代休（休日出勤）",$G68="臨時休業日",$G68="欠勤"),"","●"))</f>
        <v/>
      </c>
      <c r="K68" s="216" t="str">
        <f t="shared" ref="K68" si="432">IF(AND(N68="",N69=""),"",IF(OR(N68&gt;TIMEVALUE("19:59"),N69&gt;TIMEVALUE("19:59")),"","∇"))</f>
        <v/>
      </c>
      <c r="L68" s="143" t="str">
        <f t="shared" ref="L68" si="433">IF(AND(N68="",N69=""),"",IF(OR(N68&gt;TIMEVALUE("19:59"),N69&gt;TIMEVALUE("19:59")),"★",""))</f>
        <v/>
      </c>
      <c r="M68" s="393" t="s">
        <v>18</v>
      </c>
      <c r="N68" s="144"/>
      <c r="O68" s="395" t="s">
        <v>19</v>
      </c>
      <c r="P68" s="145"/>
      <c r="Q68" s="214"/>
      <c r="R68" s="397" t="str">
        <f t="shared" ref="R68" si="434">IF(OR(G68="",H68="",N68="",P68=""),"",IF(P68-N68&lt;0,P68-N68+1-IF(AND(N68&lt;TIMEVALUE("12:00"),P68+1&gt;TIMEVALUE("12:59")),"1:00",0),P68-N68-IF(AND(N68&lt;TIMEVALUE("12:00"),P68&gt;TIMEVALUE("12:59")),"1:00",0)))</f>
        <v/>
      </c>
      <c r="S68" s="398" t="s">
        <v>20</v>
      </c>
      <c r="T68" s="399" t="str">
        <f t="shared" ref="T68" si="435">IFERROR(IF(OR(N68="",P68=""),"",$R$4/8*(R68/("1：00"))),"")</f>
        <v/>
      </c>
      <c r="U68" s="397" t="str">
        <f t="shared" ref="U68" si="436">IF(OR(G68="",H68="",N68="",P68=""),"",IF(R68-TIME(8,0,0)&lt;0,0,R68-TIME(8,0,0)))</f>
        <v/>
      </c>
      <c r="V68" s="398" t="s">
        <v>20</v>
      </c>
      <c r="W68" s="400" t="str">
        <f t="shared" ref="W68" si="437">IF(OR(N68="",P68="",U68=""),"",(($R$4/8*U68)/"1:00"*0.25))</f>
        <v/>
      </c>
      <c r="X68" s="397" t="str">
        <f t="shared" ref="X68" si="438">IF(OR(G68="",H68="",N68="",P68=""),"",IF(OR(P68&lt;TIMEVALUE("5:00"),P68&gt;TIMEVALUE("22:00")),IF(P68-N68&lt;0,IF(AND(N68&lt;TIMEVALUE("22:01"),P68+1&gt;TIMEVALUE("22:00")),P68+1-"22:00",0)+IF(AND(N68&gt;TIMEVALUE("22:00"),P68+1&gt;TIMEVALUE("22:00")),P68+1-N68,0),IF(AND(N68&lt;TIMEVALUE("22:01"),P68&gt;TIMEVALUE("22:00")),P68-"22:00",0))+IF(AND(N68&lt;TIMEVALUE("5:00"),P68&gt;TIMEVALUE("0:00")),P68-N68,0),IF(P68-N68&lt;0,IF(AND(N68&lt;TIMEVALUE("22:01"),P68+1&gt;TIMEVALUE("22:00")),"29:00"-"22:00",0)+IF(AND(N68&gt;TIMEVALUE("22:00"),P68+1&gt;TIMEVALUE("22:00")),"29:00"-N68,0),IF(AND(N68&lt;TIMEVALUE("22:01"),P68&gt;TIMEVALUE("22:00")),"29:00"-"22:00",0))+IF(AND(N68&lt;TIMEVALUE("5:00"),P68&gt;TIMEVALUE("0:00")),"29:00"-N68,0)))</f>
        <v/>
      </c>
      <c r="Y68" s="401" t="s">
        <v>20</v>
      </c>
      <c r="Z68" s="402" t="str">
        <f t="shared" si="62"/>
        <v/>
      </c>
      <c r="AA68" s="403"/>
      <c r="AB68" s="559"/>
      <c r="AC68" s="560"/>
      <c r="AD68" s="561"/>
      <c r="AE68" s="562" t="s">
        <v>2</v>
      </c>
      <c r="AF68" s="563"/>
      <c r="AG68" s="564"/>
      <c r="AH68" s="565"/>
      <c r="AI68" s="566" t="s">
        <v>21</v>
      </c>
      <c r="AJ68" s="836" t="str">
        <f t="shared" si="22"/>
        <v/>
      </c>
      <c r="AK68" s="837"/>
      <c r="AL68" s="275"/>
      <c r="AM68" s="276" t="str">
        <f>IFERROR(IF(OR(AND(H68="",H69=""),N68="",P68=""),"",T68+W68+Z68),"")</f>
        <v/>
      </c>
      <c r="AN68" s="247"/>
      <c r="AO68" s="277" t="str">
        <f t="shared" si="267"/>
        <v/>
      </c>
      <c r="AP68" s="278" t="str">
        <f>U68</f>
        <v/>
      </c>
      <c r="AQ68" s="279"/>
      <c r="AR68" s="279" t="str">
        <f t="shared" si="268"/>
        <v/>
      </c>
      <c r="AS68" s="538"/>
      <c r="AT68" s="280"/>
      <c r="AU68" s="280"/>
      <c r="AV68" s="280"/>
      <c r="AW68" s="280"/>
      <c r="AX68" s="247"/>
      <c r="AY68" s="805"/>
      <c r="AZ68" s="805"/>
      <c r="BA68" s="248"/>
      <c r="BB68" s="544"/>
    </row>
    <row r="69" spans="1:57" ht="18.75" customHeight="1">
      <c r="A69" s="12"/>
      <c r="B69" s="12"/>
      <c r="C69" s="809"/>
      <c r="D69" s="226"/>
      <c r="E69" s="227"/>
      <c r="F69" s="811"/>
      <c r="G69" s="828"/>
      <c r="H69" s="149"/>
      <c r="I69" s="220"/>
      <c r="J69" s="221"/>
      <c r="K69" s="217"/>
      <c r="L69" s="146"/>
      <c r="M69" s="394" t="s">
        <v>206</v>
      </c>
      <c r="N69" s="147"/>
      <c r="O69" s="396" t="s">
        <v>19</v>
      </c>
      <c r="P69" s="148"/>
      <c r="Q69" s="215"/>
      <c r="R69" s="404" t="str">
        <f t="shared" ref="R69" si="439">IF(OR(G68="",H68="",N69="",P69=""),"",IF(P69-N69&lt;0,P69-N69+1-IF(AND(N69&lt;TIMEVALUE("12:00"),P69+1&gt;TIMEVALUE("12:59")),"1:00",0),P69-N69-IF(AND(N69&lt;TIMEVALUE("12:00"),P69&gt;TIMEVALUE("12:59")),"1:00",0)))</f>
        <v/>
      </c>
      <c r="S69" s="405" t="s">
        <v>20</v>
      </c>
      <c r="T69" s="406" t="str">
        <f t="shared" ref="T69" si="440">IFERROR(IF(OR(N69="",P69=""),"",$R$6/8*(R69/("1：00"))),"")</f>
        <v/>
      </c>
      <c r="U69" s="404" t="str">
        <f t="shared" ref="U69" si="441">IF(OR(G68="",H68="",N69="",P69=""),"",IF(R69-TIME(8,0,0)&lt;0,0,R69-TIME(8,0,0)))</f>
        <v/>
      </c>
      <c r="V69" s="405" t="s">
        <v>20</v>
      </c>
      <c r="W69" s="407" t="str">
        <f t="shared" ref="W69" si="442">IF(OR(N69="",P69="",U69=""),"",(($R$6/8*U69)/"1:00"*0))</f>
        <v/>
      </c>
      <c r="X69" s="404" t="str">
        <f t="shared" ref="X69" si="443">IF(OR(G68="",H68="",N69="",P69=""),"",IF(OR(P69&lt;TIMEVALUE("5:00"),P69&gt;TIMEVALUE("22:00")),IF(P69-N69&lt;0,IF(AND(N69&lt;TIMEVALUE("22:01"),P69+1&gt;TIMEVALUE("22:00")),P69+1-"22:00",0)+IF(AND(N69&gt;TIMEVALUE("22:00"),P69+1&gt;TIMEVALUE("22:00")),P69+1-N69,0),IF(AND(N69&lt;TIMEVALUE("22:01"),P69&gt;TIMEVALUE("22:00")),P69-"22:00",0))+IF(AND(N69&lt;TIMEVALUE("5:00"),P69&gt;TIMEVALUE("0:00")),P69-N69,0),IF(P69-N69&lt;0,IF(AND(N69&lt;TIMEVALUE("22:01"),P69+1&gt;TIMEVALUE("22:00")),"29:00"-"22:00",0)+IF(AND(N69&gt;TIMEVALUE("22:00"),P69+1&gt;TIMEVALUE("22:00")),"29:00"-N69,0),IF(AND(N69&lt;TIMEVALUE("22:01"),P69&gt;TIMEVALUE("22:00")),"29:00"-"22:00",0))+IF(AND(N69&lt;TIMEVALUE("5:00"),P69&gt;TIMEVALUE("0:00")),"29:00"-N69,0)))</f>
        <v/>
      </c>
      <c r="Y69" s="408" t="s">
        <v>20</v>
      </c>
      <c r="Z69" s="409" t="str">
        <f t="shared" si="62"/>
        <v/>
      </c>
      <c r="AA69" s="403"/>
      <c r="AB69" s="534"/>
      <c r="AC69" s="554"/>
      <c r="AD69" s="555"/>
      <c r="AE69" s="536" t="s">
        <v>2</v>
      </c>
      <c r="AF69" s="533"/>
      <c r="AG69" s="535"/>
      <c r="AH69" s="294"/>
      <c r="AI69" s="461" t="s">
        <v>21</v>
      </c>
      <c r="AJ69" s="838" t="str">
        <f t="shared" si="22"/>
        <v/>
      </c>
      <c r="AK69" s="839"/>
      <c r="AL69" s="275"/>
      <c r="AM69" s="281" t="str">
        <f>IFERROR(IF(OR(AND(H68="",H69=""),N69="",P69=""),"",T69+W69+Z69),"")</f>
        <v/>
      </c>
      <c r="AN69" s="247"/>
      <c r="AO69" s="277" t="str">
        <f t="shared" si="267"/>
        <v/>
      </c>
      <c r="AP69" s="278"/>
      <c r="AQ69" s="279" t="str">
        <f>U69</f>
        <v/>
      </c>
      <c r="AR69" s="279" t="str">
        <f t="shared" si="268"/>
        <v/>
      </c>
      <c r="AS69" s="539"/>
      <c r="AT69" s="540"/>
      <c r="AU69" s="541"/>
      <c r="AV69" s="542"/>
      <c r="AW69" s="282"/>
      <c r="AX69" s="248"/>
      <c r="AY69" s="546"/>
      <c r="AZ69" s="280"/>
      <c r="BA69" s="280"/>
      <c r="BB69" s="245"/>
    </row>
    <row r="70" spans="1:57" ht="18.75" customHeight="1">
      <c r="A70" s="12"/>
      <c r="B70" s="12"/>
      <c r="C70" s="808">
        <f>C68+1</f>
        <v>45227</v>
      </c>
      <c r="D70" s="224" t="str">
        <f>IFERROR(INDEX(管理リスト!$K$3:$K$32,MATCH(C70,管理リスト!$L$3:$L$32,0)),"")</f>
        <v/>
      </c>
      <c r="E70" s="225">
        <f t="shared" ref="E70" si="444">IF(D70="",F70,D70)</f>
        <v>7</v>
      </c>
      <c r="F70" s="810">
        <f t="shared" ref="F70" si="445">WEEKDAY(C70,1)</f>
        <v>7</v>
      </c>
      <c r="G70" s="827"/>
      <c r="H70" s="223" t="str">
        <f t="shared" ref="H70" si="446">IF(G70="欠勤","",IF(OR(G70="有給休暇",G70="臨時休業日",G70="振替休日",G70="代休（休日出勤）"),G70,IF(H71&lt;&gt;"","事業所外勤務",IF(AND(G70&lt;&gt;"",OR(N71&lt;&gt;"",N70&lt;&gt;"")),"事業所勤務",IF(OR(D70=1,E70=1,E70=7),"","就業日")))))</f>
        <v/>
      </c>
      <c r="I70" s="218" t="str">
        <f t="shared" ref="I70" si="447">IF(AND($N70="",$N71=""),"",IF(OR($G70="",$G70="有給休暇",$G70="振替休日",$G70="代休（休日出勤）",$G70="臨時休業日",$G70="欠勤"),"","※"))</f>
        <v/>
      </c>
      <c r="J70" s="219" t="str">
        <f t="shared" ref="J70" si="448">IF(AND($N70="",$N71=""),"",IF(OR($N71="",$G70="",$G70="有給休暇",$G70="振替休日",$G70="代休（休日出勤）",$G70="臨時休業日",$G70="欠勤"),"","●"))</f>
        <v/>
      </c>
      <c r="K70" s="216" t="str">
        <f t="shared" ref="K70" si="449">IF(AND(N70="",N71=""),"",IF(OR(N70&gt;TIMEVALUE("19:59"),N71&gt;TIMEVALUE("19:59")),"","∇"))</f>
        <v/>
      </c>
      <c r="L70" s="143" t="str">
        <f t="shared" ref="L70" si="450">IF(AND(N70="",N71=""),"",IF(OR(N70&gt;TIMEVALUE("19:59"),N71&gt;TIMEVALUE("19:59")),"★",""))</f>
        <v/>
      </c>
      <c r="M70" s="410" t="s">
        <v>18</v>
      </c>
      <c r="N70" s="144"/>
      <c r="O70" s="412" t="s">
        <v>19</v>
      </c>
      <c r="P70" s="145"/>
      <c r="Q70" s="214"/>
      <c r="R70" s="414" t="str">
        <f t="shared" ref="R70" si="451">IF(OR(G70="",H70="",N70="",P70=""),"",IF(P70-N70&lt;0,P70-N70+1-IF(AND(N70&lt;TIMEVALUE("12:00"),P70+1&gt;TIMEVALUE("12:59")),"1:00",0),P70-N70-IF(AND(N70&lt;TIMEVALUE("12:00"),P70&gt;TIMEVALUE("12:59")),"1:00",0)))</f>
        <v/>
      </c>
      <c r="S70" s="415" t="s">
        <v>20</v>
      </c>
      <c r="T70" s="416" t="str">
        <f t="shared" ref="T70" si="452">IFERROR(IF(OR(N70="",P70=""),"",$R$4/8*(R70/("1：00"))),"")</f>
        <v/>
      </c>
      <c r="U70" s="414" t="str">
        <f t="shared" ref="U70" si="453">IF(OR(G70="",H70="",N70="",P70=""),"",IF(R70-TIME(8,0,0)&lt;0,0,R70-TIME(8,0,0)))</f>
        <v/>
      </c>
      <c r="V70" s="415" t="s">
        <v>20</v>
      </c>
      <c r="W70" s="417" t="str">
        <f t="shared" ref="W70" si="454">IF(OR(N70="",P70="",U70=""),"",(($R$4/8*U70)/"1:00"*0.25))</f>
        <v/>
      </c>
      <c r="X70" s="414" t="str">
        <f t="shared" ref="X70" si="455">IF(OR(G70="",H70="",N70="",P70=""),"",IF(OR(P70&lt;TIMEVALUE("5:00"),P70&gt;TIMEVALUE("22:00")),IF(P70-N70&lt;0,IF(AND(N70&lt;TIMEVALUE("22:01"),P70+1&gt;TIMEVALUE("22:00")),P70+1-"22:00",0)+IF(AND(N70&gt;TIMEVALUE("22:00"),P70+1&gt;TIMEVALUE("22:00")),P70+1-N70,0),IF(AND(N70&lt;TIMEVALUE("22:01"),P70&gt;TIMEVALUE("22:00")),P70-"22:00",0))+IF(AND(N70&lt;TIMEVALUE("5:00"),P70&gt;TIMEVALUE("0:00")),P70-N70,0),IF(P70-N70&lt;0,IF(AND(N70&lt;TIMEVALUE("22:01"),P70+1&gt;TIMEVALUE("22:00")),"29:00"-"22:00",0)+IF(AND(N70&gt;TIMEVALUE("22:00"),P70+1&gt;TIMEVALUE("22:00")),"29:00"-N70,0),IF(AND(N70&lt;TIMEVALUE("22:01"),P70&gt;TIMEVALUE("22:00")),"29:00"-"22:00",0))+IF(AND(N70&lt;TIMEVALUE("5:00"),P70&gt;TIMEVALUE("0:00")),"29:00"-N70,0)))</f>
        <v/>
      </c>
      <c r="Y70" s="418" t="s">
        <v>20</v>
      </c>
      <c r="Z70" s="140" t="str">
        <f t="shared" si="62"/>
        <v/>
      </c>
      <c r="AA70" s="386"/>
      <c r="AB70" s="559"/>
      <c r="AC70" s="560"/>
      <c r="AD70" s="561"/>
      <c r="AE70" s="562" t="s">
        <v>2</v>
      </c>
      <c r="AF70" s="563"/>
      <c r="AG70" s="564"/>
      <c r="AH70" s="565"/>
      <c r="AI70" s="566" t="s">
        <v>21</v>
      </c>
      <c r="AJ70" s="836" t="str">
        <f t="shared" si="22"/>
        <v/>
      </c>
      <c r="AK70" s="837"/>
      <c r="AL70" s="275"/>
      <c r="AM70" s="276" t="str">
        <f>IFERROR(IF(OR(AND(H70="",H71=""),N70="",P70=""),"",T70+W70+Z70),"")</f>
        <v/>
      </c>
      <c r="AN70" s="247"/>
      <c r="AO70" s="277" t="str">
        <f t="shared" si="267"/>
        <v/>
      </c>
      <c r="AP70" s="278" t="str">
        <f>U70</f>
        <v/>
      </c>
      <c r="AQ70" s="279"/>
      <c r="AR70" s="279" t="str">
        <f t="shared" si="268"/>
        <v/>
      </c>
      <c r="AS70" s="538"/>
      <c r="AT70" s="280"/>
      <c r="AU70" s="280"/>
      <c r="AV70" s="280"/>
      <c r="AW70" s="280"/>
      <c r="AX70" s="247"/>
      <c r="AY70" s="805"/>
      <c r="AZ70" s="805"/>
      <c r="BA70" s="248"/>
      <c r="BB70" s="544"/>
    </row>
    <row r="71" spans="1:57" ht="18.75" customHeight="1">
      <c r="A71" s="12"/>
      <c r="B71" s="12"/>
      <c r="C71" s="809"/>
      <c r="D71" s="226"/>
      <c r="E71" s="227"/>
      <c r="F71" s="811"/>
      <c r="G71" s="828"/>
      <c r="H71" s="149"/>
      <c r="I71" s="220"/>
      <c r="J71" s="221"/>
      <c r="K71" s="217"/>
      <c r="L71" s="146"/>
      <c r="M71" s="411" t="s">
        <v>206</v>
      </c>
      <c r="N71" s="147"/>
      <c r="O71" s="413" t="s">
        <v>19</v>
      </c>
      <c r="P71" s="148"/>
      <c r="Q71" s="215"/>
      <c r="R71" s="419" t="str">
        <f t="shared" ref="R71" si="456">IF(OR(G70="",H70="",N71="",P71=""),"",IF(P71-N71&lt;0,P71-N71+1-IF(AND(N71&lt;TIMEVALUE("12:00"),P71+1&gt;TIMEVALUE("12:59")),"1:00",0),P71-N71-IF(AND(N71&lt;TIMEVALUE("12:00"),P71&gt;TIMEVALUE("12:59")),"1:00",0)))</f>
        <v/>
      </c>
      <c r="S71" s="420" t="s">
        <v>20</v>
      </c>
      <c r="T71" s="421" t="str">
        <f t="shared" ref="T71" si="457">IFERROR(IF(OR(N71="",P71=""),"",$R$6/8*(R71/("1：00"))),"")</f>
        <v/>
      </c>
      <c r="U71" s="419" t="str">
        <f t="shared" ref="U71" si="458">IF(OR(G70="",H70="",N71="",P71=""),"",IF(R71-TIME(8,0,0)&lt;0,0,R71-TIME(8,0,0)))</f>
        <v/>
      </c>
      <c r="V71" s="420" t="s">
        <v>20</v>
      </c>
      <c r="W71" s="422" t="str">
        <f t="shared" ref="W71" si="459">IF(OR(N71="",P71="",U71=""),"",(($R$6/8*U71)/"1:00"*0))</f>
        <v/>
      </c>
      <c r="X71" s="419" t="str">
        <f t="shared" ref="X71" si="460">IF(OR(G70="",H70="",N71="",P71=""),"",IF(OR(P71&lt;TIMEVALUE("5:00"),P71&gt;TIMEVALUE("22:00")),IF(P71-N71&lt;0,IF(AND(N71&lt;TIMEVALUE("22:01"),P71+1&gt;TIMEVALUE("22:00")),P71+1-"22:00",0)+IF(AND(N71&gt;TIMEVALUE("22:00"),P71+1&gt;TIMEVALUE("22:00")),P71+1-N71,0),IF(AND(N71&lt;TIMEVALUE("22:01"),P71&gt;TIMEVALUE("22:00")),P71-"22:00",0))+IF(AND(N71&lt;TIMEVALUE("5:00"),P71&gt;TIMEVALUE("0:00")),P71-N71,0),IF(P71-N71&lt;0,IF(AND(N71&lt;TIMEVALUE("22:01"),P71+1&gt;TIMEVALUE("22:00")),"29:00"-"22:00",0)+IF(AND(N71&gt;TIMEVALUE("22:00"),P71+1&gt;TIMEVALUE("22:00")),"29:00"-N71,0),IF(AND(N71&lt;TIMEVALUE("22:01"),P71&gt;TIMEVALUE("22:00")),"29:00"-"22:00",0))+IF(AND(N71&lt;TIMEVALUE("5:00"),P71&gt;TIMEVALUE("0:00")),"29:00"-N71,0)))</f>
        <v/>
      </c>
      <c r="Y71" s="423" t="s">
        <v>20</v>
      </c>
      <c r="Z71" s="141" t="str">
        <f t="shared" si="62"/>
        <v/>
      </c>
      <c r="AA71" s="386"/>
      <c r="AB71" s="534"/>
      <c r="AC71" s="554"/>
      <c r="AD71" s="555"/>
      <c r="AE71" s="536" t="s">
        <v>2</v>
      </c>
      <c r="AF71" s="533"/>
      <c r="AG71" s="535"/>
      <c r="AH71" s="294"/>
      <c r="AI71" s="461" t="s">
        <v>21</v>
      </c>
      <c r="AJ71" s="838" t="str">
        <f t="shared" si="22"/>
        <v/>
      </c>
      <c r="AK71" s="839"/>
      <c r="AL71" s="275"/>
      <c r="AM71" s="281" t="str">
        <f>IFERROR(IF(OR(AND(H70="",H71=""),N71="",P71=""),"",T71+W71+Z71),"")</f>
        <v/>
      </c>
      <c r="AN71" s="247"/>
      <c r="AO71" s="277" t="str">
        <f t="shared" si="267"/>
        <v/>
      </c>
      <c r="AP71" s="278"/>
      <c r="AQ71" s="279" t="str">
        <f>U71</f>
        <v/>
      </c>
      <c r="AR71" s="279" t="str">
        <f t="shared" si="268"/>
        <v/>
      </c>
      <c r="AS71" s="539"/>
      <c r="AT71" s="540"/>
      <c r="AU71" s="541"/>
      <c r="AV71" s="542"/>
      <c r="AW71" s="282"/>
      <c r="AX71" s="248"/>
      <c r="AY71" s="546"/>
      <c r="AZ71" s="280"/>
      <c r="BA71" s="280"/>
      <c r="BB71" s="245"/>
    </row>
    <row r="72" spans="1:57" ht="18.75" customHeight="1">
      <c r="A72" s="12"/>
      <c r="B72" s="12"/>
      <c r="C72" s="847">
        <f>C70+1</f>
        <v>45228</v>
      </c>
      <c r="D72" s="224" t="str">
        <f>IFERROR(INDEX(管理リスト!$K$3:$K$32,MATCH(C72,管理リスト!$L$3:$L$32,0)),"")</f>
        <v/>
      </c>
      <c r="E72" s="225">
        <f t="shared" ref="E72" si="461">IF(D72="",F72,D72)</f>
        <v>1</v>
      </c>
      <c r="F72" s="810">
        <f t="shared" ref="F72" si="462">WEEKDAY(C72,1)</f>
        <v>1</v>
      </c>
      <c r="G72" s="827"/>
      <c r="H72" s="223" t="str">
        <f t="shared" ref="H72" si="463">IF(G72="欠勤","",IF(OR(G72="有給休暇",G72="臨時休業日",G72="振替休日",G72="代休（休日出勤）"),G72,IF(H73&lt;&gt;"","事業所外勤務",IF(AND(G72&lt;&gt;"",OR(N73&lt;&gt;"",N72&lt;&gt;"")),"事業所勤務",IF(OR(D72=1,E72=1,E72=7),"","就業日")))))</f>
        <v/>
      </c>
      <c r="I72" s="218" t="str">
        <f t="shared" ref="I72" si="464">IF(AND($N72="",$N73=""),"",IF(OR($G72="",$G72="有給休暇",$G72="振替休日",$G72="代休（休日出勤）",$G72="臨時休業日",$G72="欠勤"),"","※"))</f>
        <v/>
      </c>
      <c r="J72" s="219" t="str">
        <f t="shared" ref="J72" si="465">IF(AND($N72="",$N73=""),"",IF(OR($N73="",$G72="",$G72="有給休暇",$G72="振替休日",$G72="代休（休日出勤）",$G72="臨時休業日",$G72="欠勤"),"","●"))</f>
        <v/>
      </c>
      <c r="K72" s="216" t="str">
        <f t="shared" ref="K72" si="466">IF(AND(N72="",N73=""),"",IF(OR(N72&gt;TIMEVALUE("19:59"),N73&gt;TIMEVALUE("19:59")),"","∇"))</f>
        <v/>
      </c>
      <c r="L72" s="143" t="str">
        <f t="shared" ref="L72" si="467">IF(AND(N72="",N73=""),"",IF(OR(N72&gt;TIMEVALUE("19:59"),N73&gt;TIMEVALUE("19:59")),"★",""))</f>
        <v/>
      </c>
      <c r="M72" s="393" t="s">
        <v>18</v>
      </c>
      <c r="N72" s="144"/>
      <c r="O72" s="395" t="s">
        <v>19</v>
      </c>
      <c r="P72" s="145"/>
      <c r="Q72" s="214"/>
      <c r="R72" s="397" t="str">
        <f t="shared" ref="R72" si="468">IF(OR(G72="",H72="",N72="",P72=""),"",IF(P72-N72&lt;0,P72-N72+1-IF(AND(N72&lt;TIMEVALUE("12:00"),P72+1&gt;TIMEVALUE("12:59")),"1:00",0),P72-N72-IF(AND(N72&lt;TIMEVALUE("12:00"),P72&gt;TIMEVALUE("12:59")),"1:00",0)))</f>
        <v/>
      </c>
      <c r="S72" s="398" t="s">
        <v>20</v>
      </c>
      <c r="T72" s="399" t="str">
        <f t="shared" ref="T72" si="469">IFERROR(IF(OR(N72="",P72=""),"",$R$4/8*(R72/("1：00"))),"")</f>
        <v/>
      </c>
      <c r="U72" s="397" t="str">
        <f t="shared" ref="U72" si="470">IF(OR(G72="",H72="",N72="",P72=""),"",IF(R72-TIME(8,0,0)&lt;0,0,R72-TIME(8,0,0)))</f>
        <v/>
      </c>
      <c r="V72" s="398" t="s">
        <v>20</v>
      </c>
      <c r="W72" s="400" t="str">
        <f t="shared" ref="W72" si="471">IF(OR(N72="",P72="",U72=""),"",(($R$4/8*U72)/"1:00"*0.25))</f>
        <v/>
      </c>
      <c r="X72" s="397" t="str">
        <f t="shared" ref="X72" si="472">IF(OR(G72="",H72="",N72="",P72=""),"",IF(OR(P72&lt;TIMEVALUE("5:00"),P72&gt;TIMEVALUE("22:00")),IF(P72-N72&lt;0,IF(AND(N72&lt;TIMEVALUE("22:01"),P72+1&gt;TIMEVALUE("22:00")),P72+1-"22:00",0)+IF(AND(N72&gt;TIMEVALUE("22:00"),P72+1&gt;TIMEVALUE("22:00")),P72+1-N72,0),IF(AND(N72&lt;TIMEVALUE("22:01"),P72&gt;TIMEVALUE("22:00")),P72-"22:00",0))+IF(AND(N72&lt;TIMEVALUE("5:00"),P72&gt;TIMEVALUE("0:00")),P72-N72,0),IF(P72-N72&lt;0,IF(AND(N72&lt;TIMEVALUE("22:01"),P72+1&gt;TIMEVALUE("22:00")),"29:00"-"22:00",0)+IF(AND(N72&gt;TIMEVALUE("22:00"),P72+1&gt;TIMEVALUE("22:00")),"29:00"-N72,0),IF(AND(N72&lt;TIMEVALUE("22:01"),P72&gt;TIMEVALUE("22:00")),"29:00"-"22:00",0))+IF(AND(N72&lt;TIMEVALUE("5:00"),P72&gt;TIMEVALUE("0:00")),"29:00"-N72,0)))</f>
        <v/>
      </c>
      <c r="Y72" s="401" t="s">
        <v>20</v>
      </c>
      <c r="Z72" s="402" t="str">
        <f t="shared" si="62"/>
        <v/>
      </c>
      <c r="AA72" s="403"/>
      <c r="AB72" s="559"/>
      <c r="AC72" s="560"/>
      <c r="AD72" s="561"/>
      <c r="AE72" s="562" t="s">
        <v>2</v>
      </c>
      <c r="AF72" s="563"/>
      <c r="AG72" s="564"/>
      <c r="AH72" s="565"/>
      <c r="AI72" s="566" t="s">
        <v>21</v>
      </c>
      <c r="AJ72" s="836" t="str">
        <f t="shared" si="22"/>
        <v/>
      </c>
      <c r="AK72" s="837"/>
      <c r="AL72" s="275"/>
      <c r="AM72" s="276" t="str">
        <f>IFERROR(IF(OR(AND(H72="",H73=""),N72="",P72=""),"",T72+W72+Z72),"")</f>
        <v/>
      </c>
      <c r="AN72" s="247"/>
      <c r="AO72" s="277" t="str">
        <f t="shared" si="267"/>
        <v/>
      </c>
      <c r="AP72" s="278" t="str">
        <f>U72</f>
        <v/>
      </c>
      <c r="AQ72" s="279"/>
      <c r="AR72" s="279" t="str">
        <f t="shared" si="268"/>
        <v/>
      </c>
      <c r="AS72" s="538"/>
      <c r="AT72" s="280"/>
      <c r="AU72" s="280"/>
      <c r="AV72" s="280"/>
      <c r="AW72" s="280"/>
      <c r="AX72" s="247"/>
      <c r="AY72" s="805"/>
      <c r="AZ72" s="805"/>
      <c r="BA72" s="248"/>
      <c r="BB72" s="544"/>
    </row>
    <row r="73" spans="1:57" ht="18.75" customHeight="1">
      <c r="A73" s="12"/>
      <c r="B73" s="12"/>
      <c r="C73" s="848"/>
      <c r="D73" s="226"/>
      <c r="E73" s="227"/>
      <c r="F73" s="811"/>
      <c r="G73" s="828"/>
      <c r="H73" s="149"/>
      <c r="I73" s="220"/>
      <c r="J73" s="221"/>
      <c r="K73" s="217"/>
      <c r="L73" s="146"/>
      <c r="M73" s="394" t="s">
        <v>206</v>
      </c>
      <c r="N73" s="147"/>
      <c r="O73" s="396" t="s">
        <v>19</v>
      </c>
      <c r="P73" s="148"/>
      <c r="Q73" s="215"/>
      <c r="R73" s="404" t="str">
        <f t="shared" ref="R73" si="473">IF(OR(G72="",H72="",N73="",P73=""),"",IF(P73-N73&lt;0,P73-N73+1-IF(AND(N73&lt;TIMEVALUE("12:00"),P73+1&gt;TIMEVALUE("12:59")),"1:00",0),P73-N73-IF(AND(N73&lt;TIMEVALUE("12:00"),P73&gt;TIMEVALUE("12:59")),"1:00",0)))</f>
        <v/>
      </c>
      <c r="S73" s="405" t="s">
        <v>20</v>
      </c>
      <c r="T73" s="406" t="str">
        <f t="shared" ref="T73" si="474">IFERROR(IF(OR(N73="",P73=""),"",$R$6/8*(R73/("1：00"))),"")</f>
        <v/>
      </c>
      <c r="U73" s="404" t="str">
        <f t="shared" ref="U73" si="475">IF(OR(G72="",H72="",N73="",P73=""),"",IF(R73-TIME(8,0,0)&lt;0,0,R73-TIME(8,0,0)))</f>
        <v/>
      </c>
      <c r="V73" s="405" t="s">
        <v>20</v>
      </c>
      <c r="W73" s="407" t="str">
        <f t="shared" ref="W73" si="476">IF(OR(N73="",P73="",U73=""),"",(($R$6/8*U73)/"1:00"*0))</f>
        <v/>
      </c>
      <c r="X73" s="404" t="str">
        <f t="shared" ref="X73" si="477">IF(OR(G72="",H72="",N73="",P73=""),"",IF(OR(P73&lt;TIMEVALUE("5:00"),P73&gt;TIMEVALUE("22:00")),IF(P73-N73&lt;0,IF(AND(N73&lt;TIMEVALUE("22:01"),P73+1&gt;TIMEVALUE("22:00")),P73+1-"22:00",0)+IF(AND(N73&gt;TIMEVALUE("22:00"),P73+1&gt;TIMEVALUE("22:00")),P73+1-N73,0),IF(AND(N73&lt;TIMEVALUE("22:01"),P73&gt;TIMEVALUE("22:00")),P73-"22:00",0))+IF(AND(N73&lt;TIMEVALUE("5:00"),P73&gt;TIMEVALUE("0:00")),P73-N73,0),IF(P73-N73&lt;0,IF(AND(N73&lt;TIMEVALUE("22:01"),P73+1&gt;TIMEVALUE("22:00")),"29:00"-"22:00",0)+IF(AND(N73&gt;TIMEVALUE("22:00"),P73+1&gt;TIMEVALUE("22:00")),"29:00"-N73,0),IF(AND(N73&lt;TIMEVALUE("22:01"),P73&gt;TIMEVALUE("22:00")),"29:00"-"22:00",0))+IF(AND(N73&lt;TIMEVALUE("5:00"),P73&gt;TIMEVALUE("0:00")),"29:00"-N73,0)))</f>
        <v/>
      </c>
      <c r="Y73" s="408" t="s">
        <v>20</v>
      </c>
      <c r="Z73" s="409" t="str">
        <f t="shared" si="62"/>
        <v/>
      </c>
      <c r="AA73" s="403"/>
      <c r="AB73" s="534"/>
      <c r="AC73" s="554"/>
      <c r="AD73" s="555"/>
      <c r="AE73" s="536" t="s">
        <v>2</v>
      </c>
      <c r="AF73" s="533"/>
      <c r="AG73" s="535"/>
      <c r="AH73" s="294"/>
      <c r="AI73" s="461" t="s">
        <v>21</v>
      </c>
      <c r="AJ73" s="838" t="str">
        <f t="shared" si="22"/>
        <v/>
      </c>
      <c r="AK73" s="839"/>
      <c r="AL73" s="275"/>
      <c r="AM73" s="281" t="str">
        <f>IFERROR(IF(OR(AND(H72="",H73=""),N73="",P73=""),"",T73+W73+Z73),"")</f>
        <v/>
      </c>
      <c r="AN73" s="247"/>
      <c r="AO73" s="277" t="str">
        <f t="shared" si="267"/>
        <v/>
      </c>
      <c r="AP73" s="278"/>
      <c r="AQ73" s="279" t="str">
        <f>U73</f>
        <v/>
      </c>
      <c r="AR73" s="279" t="str">
        <f t="shared" si="268"/>
        <v/>
      </c>
      <c r="AS73" s="539"/>
      <c r="AT73" s="540"/>
      <c r="AU73" s="541"/>
      <c r="AV73" s="542"/>
      <c r="AW73" s="282"/>
      <c r="AX73" s="248"/>
      <c r="AY73" s="546"/>
      <c r="AZ73" s="280"/>
      <c r="BA73" s="280"/>
      <c r="BB73" s="245"/>
    </row>
    <row r="74" spans="1:57" ht="18.75" customHeight="1">
      <c r="C74" s="847">
        <f>C72+1</f>
        <v>45229</v>
      </c>
      <c r="D74" s="224" t="str">
        <f>IFERROR(INDEX(管理リスト!$K$3:$K$32,MATCH(C74,管理リスト!$L$3:$L$32,0)),"")</f>
        <v/>
      </c>
      <c r="E74" s="225">
        <f t="shared" ref="E74" si="478">IF(D74="",F74,D74)</f>
        <v>2</v>
      </c>
      <c r="F74" s="810">
        <f t="shared" ref="F74" si="479">WEEKDAY(C74,1)</f>
        <v>2</v>
      </c>
      <c r="G74" s="827"/>
      <c r="H74" s="223" t="str">
        <f t="shared" ref="H74" si="480">IF(G74="欠勤","",IF(OR(G74="有給休暇",G74="臨時休業日",G74="振替休日",G74="代休（休日出勤）"),G74,IF(H75&lt;&gt;"","事業所外勤務",IF(AND(G74&lt;&gt;"",OR(N75&lt;&gt;"",N74&lt;&gt;"")),"事業所勤務",IF(OR(D74=1,E74=1,E74=7),"","就業日")))))</f>
        <v>就業日</v>
      </c>
      <c r="I74" s="218" t="str">
        <f t="shared" ref="I74" si="481">IF(AND($N74="",$N75=""),"",IF(OR($G74="",$G74="有給休暇",$G74="振替休日",$G74="代休（休日出勤）",$G74="臨時休業日",$G74="欠勤"),"","※"))</f>
        <v/>
      </c>
      <c r="J74" s="219" t="str">
        <f t="shared" ref="J74" si="482">IF(AND($N74="",$N75=""),"",IF(OR($N75="",$G74="",$G74="有給休暇",$G74="振替休日",$G74="代休（休日出勤）",$G74="臨時休業日",$G74="欠勤"),"","●"))</f>
        <v/>
      </c>
      <c r="K74" s="216" t="str">
        <f t="shared" ref="K74" si="483">IF(AND(N74="",N75=""),"",IF(OR(N74&gt;TIMEVALUE("19:59"),N75&gt;TIMEVALUE("19:59")),"","∇"))</f>
        <v/>
      </c>
      <c r="L74" s="143" t="str">
        <f t="shared" ref="L74" si="484">IF(AND(N74="",N75=""),"",IF(OR(N74&gt;TIMEVALUE("19:59"),N75&gt;TIMEVALUE("19:59")),"★",""))</f>
        <v/>
      </c>
      <c r="M74" s="410" t="s">
        <v>18</v>
      </c>
      <c r="N74" s="144"/>
      <c r="O74" s="412" t="s">
        <v>19</v>
      </c>
      <c r="P74" s="145"/>
      <c r="Q74" s="214"/>
      <c r="R74" s="414" t="str">
        <f t="shared" ref="R74" si="485">IF(OR(G74="",H74="",N74="",P74=""),"",IF(P74-N74&lt;0,P74-N74+1-IF(AND(N74&lt;TIMEVALUE("12:00"),P74+1&gt;TIMEVALUE("12:59")),"1:00",0),P74-N74-IF(AND(N74&lt;TIMEVALUE("12:00"),P74&gt;TIMEVALUE("12:59")),"1:00",0)))</f>
        <v/>
      </c>
      <c r="S74" s="415" t="s">
        <v>20</v>
      </c>
      <c r="T74" s="416" t="str">
        <f t="shared" ref="T74" si="486">IFERROR(IF(OR(N74="",P74=""),"",$R$4/8*(R74/("1：00"))),"")</f>
        <v/>
      </c>
      <c r="U74" s="414" t="str">
        <f t="shared" ref="U74" si="487">IF(OR(G74="",H74="",N74="",P74=""),"",IF(R74-TIME(8,0,0)&lt;0,0,R74-TIME(8,0,0)))</f>
        <v/>
      </c>
      <c r="V74" s="415" t="s">
        <v>20</v>
      </c>
      <c r="W74" s="417" t="str">
        <f t="shared" ref="W74" si="488">IF(OR(N74="",P74="",U74=""),"",(($R$4/8*U74)/"1:00"*0.25))</f>
        <v/>
      </c>
      <c r="X74" s="414" t="str">
        <f t="shared" ref="X74" si="489">IF(OR(G74="",H74="",N74="",P74=""),"",IF(OR(P74&lt;TIMEVALUE("5:00"),P74&gt;TIMEVALUE("22:00")),IF(P74-N74&lt;0,IF(AND(N74&lt;TIMEVALUE("22:01"),P74+1&gt;TIMEVALUE("22:00")),P74+1-"22:00",0)+IF(AND(N74&gt;TIMEVALUE("22:00"),P74+1&gt;TIMEVALUE("22:00")),P74+1-N74,0),IF(AND(N74&lt;TIMEVALUE("22:01"),P74&gt;TIMEVALUE("22:00")),P74-"22:00",0))+IF(AND(N74&lt;TIMEVALUE("5:00"),P74&gt;TIMEVALUE("0:00")),P74-N74,0),IF(P74-N74&lt;0,IF(AND(N74&lt;TIMEVALUE("22:01"),P74+1&gt;TIMEVALUE("22:00")),"29:00"-"22:00",0)+IF(AND(N74&gt;TIMEVALUE("22:00"),P74+1&gt;TIMEVALUE("22:00")),"29:00"-N74,0),IF(AND(N74&lt;TIMEVALUE("22:01"),P74&gt;TIMEVALUE("22:00")),"29:00"-"22:00",0))+IF(AND(N74&lt;TIMEVALUE("5:00"),P74&gt;TIMEVALUE("0:00")),"29:00"-N74,0)))</f>
        <v/>
      </c>
      <c r="Y74" s="418" t="s">
        <v>20</v>
      </c>
      <c r="Z74" s="140" t="str">
        <f t="shared" si="62"/>
        <v/>
      </c>
      <c r="AA74" s="386"/>
      <c r="AB74" s="559"/>
      <c r="AC74" s="560"/>
      <c r="AD74" s="561"/>
      <c r="AE74" s="562" t="s">
        <v>2</v>
      </c>
      <c r="AF74" s="563"/>
      <c r="AG74" s="564"/>
      <c r="AH74" s="565"/>
      <c r="AI74" s="566" t="s">
        <v>21</v>
      </c>
      <c r="AJ74" s="836" t="str">
        <f t="shared" si="22"/>
        <v/>
      </c>
      <c r="AK74" s="837"/>
      <c r="AL74" s="275"/>
      <c r="AM74" s="276" t="str">
        <f>IFERROR(IF(OR(AND(H74="",H75=""),N74="",P74=""),"",T74+W74+Z74),"")</f>
        <v/>
      </c>
      <c r="AN74" s="247"/>
      <c r="AO74" s="277" t="str">
        <f t="shared" si="267"/>
        <v/>
      </c>
      <c r="AP74" s="278" t="str">
        <f>U74</f>
        <v/>
      </c>
      <c r="AQ74" s="279"/>
      <c r="AR74" s="279" t="str">
        <f t="shared" si="268"/>
        <v/>
      </c>
      <c r="AS74" s="538"/>
      <c r="AT74" s="280"/>
      <c r="AU74" s="280"/>
      <c r="AV74" s="280"/>
      <c r="AW74" s="280"/>
      <c r="AX74" s="247"/>
      <c r="AY74" s="805"/>
      <c r="AZ74" s="805"/>
      <c r="BA74" s="248"/>
      <c r="BB74" s="544"/>
      <c r="BD74" s="8"/>
      <c r="BE74" s="8"/>
    </row>
    <row r="75" spans="1:57" ht="18.75" customHeight="1">
      <c r="C75" s="848"/>
      <c r="D75" s="226"/>
      <c r="E75" s="227"/>
      <c r="F75" s="811"/>
      <c r="G75" s="828"/>
      <c r="H75" s="149"/>
      <c r="I75" s="220"/>
      <c r="J75" s="221"/>
      <c r="K75" s="217"/>
      <c r="L75" s="146"/>
      <c r="M75" s="411" t="s">
        <v>206</v>
      </c>
      <c r="N75" s="147"/>
      <c r="O75" s="413" t="s">
        <v>19</v>
      </c>
      <c r="P75" s="148"/>
      <c r="Q75" s="215"/>
      <c r="R75" s="419" t="str">
        <f t="shared" ref="R75" si="490">IF(OR(G74="",H74="",N75="",P75=""),"",IF(P75-N75&lt;0,P75-N75+1-IF(AND(N75&lt;TIMEVALUE("12:00"),P75+1&gt;TIMEVALUE("12:59")),"1:00",0),P75-N75-IF(AND(N75&lt;TIMEVALUE("12:00"),P75&gt;TIMEVALUE("12:59")),"1:00",0)))</f>
        <v/>
      </c>
      <c r="S75" s="420" t="s">
        <v>20</v>
      </c>
      <c r="T75" s="421" t="str">
        <f t="shared" ref="T75" si="491">IFERROR(IF(OR(N75="",P75=""),"",$R$6/8*(R75/("1：00"))),"")</f>
        <v/>
      </c>
      <c r="U75" s="419" t="str">
        <f t="shared" ref="U75" si="492">IF(OR(G74="",H74="",N75="",P75=""),"",IF(R75-TIME(8,0,0)&lt;0,0,R75-TIME(8,0,0)))</f>
        <v/>
      </c>
      <c r="V75" s="420" t="s">
        <v>20</v>
      </c>
      <c r="W75" s="422" t="str">
        <f t="shared" ref="W75" si="493">IF(OR(N75="",P75="",U75=""),"",(($R$6/8*U75)/"1:00"*0))</f>
        <v/>
      </c>
      <c r="X75" s="419" t="str">
        <f t="shared" ref="X75" si="494">IF(OR(G74="",H74="",N75="",P75=""),"",IF(OR(P75&lt;TIMEVALUE("5:00"),P75&gt;TIMEVALUE("22:00")),IF(P75-N75&lt;0,IF(AND(N75&lt;TIMEVALUE("22:01"),P75+1&gt;TIMEVALUE("22:00")),P75+1-"22:00",0)+IF(AND(N75&gt;TIMEVALUE("22:00"),P75+1&gt;TIMEVALUE("22:00")),P75+1-N75,0),IF(AND(N75&lt;TIMEVALUE("22:01"),P75&gt;TIMEVALUE("22:00")),P75-"22:00",0))+IF(AND(N75&lt;TIMEVALUE("5:00"),P75&gt;TIMEVALUE("0:00")),P75-N75,0),IF(P75-N75&lt;0,IF(AND(N75&lt;TIMEVALUE("22:01"),P75+1&gt;TIMEVALUE("22:00")),"29:00"-"22:00",0)+IF(AND(N75&gt;TIMEVALUE("22:00"),P75+1&gt;TIMEVALUE("22:00")),"29:00"-N75,0),IF(AND(N75&lt;TIMEVALUE("22:01"),P75&gt;TIMEVALUE("22:00")),"29:00"-"22:00",0))+IF(AND(N75&lt;TIMEVALUE("5:00"),P75&gt;TIMEVALUE("0:00")),"29:00"-N75,0)))</f>
        <v/>
      </c>
      <c r="Y75" s="423" t="s">
        <v>20</v>
      </c>
      <c r="Z75" s="141" t="str">
        <f t="shared" si="62"/>
        <v/>
      </c>
      <c r="AA75" s="386"/>
      <c r="AB75" s="534"/>
      <c r="AC75" s="554"/>
      <c r="AD75" s="555"/>
      <c r="AE75" s="536" t="s">
        <v>2</v>
      </c>
      <c r="AF75" s="533"/>
      <c r="AG75" s="535"/>
      <c r="AH75" s="294"/>
      <c r="AI75" s="461" t="s">
        <v>21</v>
      </c>
      <c r="AJ75" s="838" t="str">
        <f t="shared" si="22"/>
        <v/>
      </c>
      <c r="AK75" s="839"/>
      <c r="AL75" s="275"/>
      <c r="AM75" s="281" t="str">
        <f>IFERROR(IF(OR(AND(H74="",H75=""),N75="",P75=""),"",T75+W75+Z75),"")</f>
        <v/>
      </c>
      <c r="AN75" s="247"/>
      <c r="AO75" s="277" t="str">
        <f t="shared" si="267"/>
        <v/>
      </c>
      <c r="AP75" s="278"/>
      <c r="AQ75" s="279" t="str">
        <f>U75</f>
        <v/>
      </c>
      <c r="AR75" s="279" t="str">
        <f t="shared" si="268"/>
        <v/>
      </c>
      <c r="AS75" s="539"/>
      <c r="AT75" s="540"/>
      <c r="AU75" s="541"/>
      <c r="AV75" s="542"/>
      <c r="AW75" s="282"/>
      <c r="AX75" s="248"/>
      <c r="AY75" s="546"/>
      <c r="AZ75" s="280"/>
      <c r="BA75" s="280"/>
      <c r="BB75" s="245"/>
    </row>
    <row r="76" spans="1:57" ht="18.75" customHeight="1">
      <c r="C76" s="847">
        <f>C74+1</f>
        <v>45230</v>
      </c>
      <c r="D76" s="224" t="str">
        <f>IFERROR(INDEX(管理リスト!$K$3:$K$32,MATCH(C76,管理リスト!$L$3:$L$32,0)),"")</f>
        <v/>
      </c>
      <c r="E76" s="225">
        <f t="shared" ref="E76" si="495">IF(D76="",F76,D76)</f>
        <v>3</v>
      </c>
      <c r="F76" s="810">
        <f t="shared" ref="F76" si="496">WEEKDAY(C76,1)</f>
        <v>3</v>
      </c>
      <c r="G76" s="827"/>
      <c r="H76" s="223" t="str">
        <f t="shared" ref="H76" si="497">IF(G76="欠勤","",IF(OR(G76="有給休暇",G76="臨時休業日",G76="振替休日",G76="代休（休日出勤）"),G76,IF(H77&lt;&gt;"","事業所外勤務",IF(AND(G76&lt;&gt;"",OR(N77&lt;&gt;"",N76&lt;&gt;"")),"事業所勤務",IF(OR(D76=1,E76=1,E76=7),"","就業日")))))</f>
        <v>就業日</v>
      </c>
      <c r="I76" s="218" t="str">
        <f t="shared" ref="I76" si="498">IF(AND($N76="",$N77=""),"",IF(OR($G76="",$G76="有給休暇",$G76="振替休日",$G76="代休（休日出勤）",$G76="臨時休業日",$G76="欠勤"),"","※"))</f>
        <v/>
      </c>
      <c r="J76" s="219" t="str">
        <f t="shared" ref="J76" si="499">IF(AND($N76="",$N77=""),"",IF(OR($N77="",$G76="",$G76="有給休暇",$G76="振替休日",$G76="代休（休日出勤）",$G76="臨時休業日",$G76="欠勤"),"","●"))</f>
        <v/>
      </c>
      <c r="K76" s="216" t="str">
        <f t="shared" ref="K76" si="500">IF(AND(N76="",N77=""),"",IF(OR(N76&gt;TIMEVALUE("19:59"),N77&gt;TIMEVALUE("19:59")),"","∇"))</f>
        <v/>
      </c>
      <c r="L76" s="143" t="str">
        <f t="shared" ref="L76" si="501">IF(AND(N76="",N77=""),"",IF(OR(N76&gt;TIMEVALUE("19:59"),N77&gt;TIMEVALUE("19:59")),"★",""))</f>
        <v/>
      </c>
      <c r="M76" s="393" t="s">
        <v>18</v>
      </c>
      <c r="N76" s="144"/>
      <c r="O76" s="395" t="s">
        <v>19</v>
      </c>
      <c r="P76" s="145"/>
      <c r="Q76" s="214"/>
      <c r="R76" s="397" t="str">
        <f t="shared" ref="R76" si="502">IF(OR(G76="",H76="",N76="",P76=""),"",IF(P76-N76&lt;0,P76-N76+1-IF(AND(N76&lt;TIMEVALUE("12:00"),P76+1&gt;TIMEVALUE("12:59")),"1:00",0),P76-N76-IF(AND(N76&lt;TIMEVALUE("12:00"),P76&gt;TIMEVALUE("12:59")),"1:00",0)))</f>
        <v/>
      </c>
      <c r="S76" s="398" t="s">
        <v>20</v>
      </c>
      <c r="T76" s="399" t="str">
        <f t="shared" ref="T76" si="503">IFERROR(IF(OR(N76="",P76=""),"",$R$4/8*(R76/("1：00"))),"")</f>
        <v/>
      </c>
      <c r="U76" s="397" t="str">
        <f t="shared" ref="U76" si="504">IF(OR(G76="",H76="",N76="",P76=""),"",IF(R76-TIME(8,0,0)&lt;0,0,R76-TIME(8,0,0)))</f>
        <v/>
      </c>
      <c r="V76" s="398" t="s">
        <v>20</v>
      </c>
      <c r="W76" s="400" t="str">
        <f t="shared" ref="W76" si="505">IF(OR(N76="",P76="",U76=""),"",(($R$4/8*U76)/"1:00"*0.25))</f>
        <v/>
      </c>
      <c r="X76" s="397" t="str">
        <f t="shared" ref="X76" si="506">IF(OR(G76="",H76="",N76="",P76=""),"",IF(OR(P76&lt;TIMEVALUE("5:00"),P76&gt;TIMEVALUE("22:00")),IF(P76-N76&lt;0,IF(AND(N76&lt;TIMEVALUE("22:01"),P76+1&gt;TIMEVALUE("22:00")),P76+1-"22:00",0)+IF(AND(N76&gt;TIMEVALUE("22:00"),P76+1&gt;TIMEVALUE("22:00")),P76+1-N76,0),IF(AND(N76&lt;TIMEVALUE("22:01"),P76&gt;TIMEVALUE("22:00")),P76-"22:00",0))+IF(AND(N76&lt;TIMEVALUE("5:00"),P76&gt;TIMEVALUE("0:00")),P76-N76,0),IF(P76-N76&lt;0,IF(AND(N76&lt;TIMEVALUE("22:01"),P76+1&gt;TIMEVALUE("22:00")),"29:00"-"22:00",0)+IF(AND(N76&gt;TIMEVALUE("22:00"),P76+1&gt;TIMEVALUE("22:00")),"29:00"-N76,0),IF(AND(N76&lt;TIMEVALUE("22:01"),P76&gt;TIMEVALUE("22:00")),"29:00"-"22:00",0))+IF(AND(N76&lt;TIMEVALUE("5:00"),P76&gt;TIMEVALUE("0:00")),"29:00"-N76,0)))</f>
        <v/>
      </c>
      <c r="Y76" s="401" t="s">
        <v>20</v>
      </c>
      <c r="Z76" s="402" t="str">
        <f t="shared" si="62"/>
        <v/>
      </c>
      <c r="AA76" s="403"/>
      <c r="AB76" s="559"/>
      <c r="AC76" s="560"/>
      <c r="AD76" s="561"/>
      <c r="AE76" s="562" t="s">
        <v>2</v>
      </c>
      <c r="AF76" s="563"/>
      <c r="AG76" s="564"/>
      <c r="AH76" s="565"/>
      <c r="AI76" s="566" t="s">
        <v>21</v>
      </c>
      <c r="AJ76" s="836" t="str">
        <f t="shared" si="22"/>
        <v/>
      </c>
      <c r="AK76" s="837"/>
      <c r="AL76" s="275"/>
      <c r="AM76" s="276" t="str">
        <f>IFERROR(IF(OR(AND(H76="",H77=""),N76="",P76=""),"",T76+W76+Z76),"")</f>
        <v/>
      </c>
      <c r="AN76" s="247"/>
      <c r="AO76" s="277" t="str">
        <f t="shared" si="267"/>
        <v/>
      </c>
      <c r="AP76" s="278" t="str">
        <f>U76</f>
        <v/>
      </c>
      <c r="AQ76" s="279"/>
      <c r="AR76" s="279" t="str">
        <f t="shared" si="268"/>
        <v/>
      </c>
      <c r="AS76" s="538"/>
      <c r="AT76" s="280"/>
      <c r="AU76" s="280"/>
      <c r="AV76" s="280"/>
      <c r="AW76" s="280"/>
      <c r="AX76" s="247"/>
      <c r="AY76" s="805"/>
      <c r="AZ76" s="805"/>
      <c r="BA76" s="248"/>
      <c r="BB76" s="544"/>
      <c r="BD76" s="9"/>
      <c r="BE76" s="5"/>
    </row>
    <row r="77" spans="1:57" ht="18.75" customHeight="1">
      <c r="C77" s="848"/>
      <c r="D77" s="228"/>
      <c r="E77" s="229"/>
      <c r="F77" s="811"/>
      <c r="G77" s="828"/>
      <c r="H77" s="149"/>
      <c r="I77" s="220"/>
      <c r="J77" s="221"/>
      <c r="K77" s="217"/>
      <c r="L77" s="146"/>
      <c r="M77" s="394" t="s">
        <v>206</v>
      </c>
      <c r="N77" s="147"/>
      <c r="O77" s="396" t="s">
        <v>19</v>
      </c>
      <c r="P77" s="148"/>
      <c r="Q77" s="215"/>
      <c r="R77" s="404" t="str">
        <f t="shared" ref="R77" si="507">IF(OR(G76="",H76="",N77="",P77=""),"",IF(P77-N77&lt;0,P77-N77+1-IF(AND(N77&lt;TIMEVALUE("12:00"),P77+1&gt;TIMEVALUE("12:59")),"1:00",0),P77-N77-IF(AND(N77&lt;TIMEVALUE("12:00"),P77&gt;TIMEVALUE("12:59")),"1:00",0)))</f>
        <v/>
      </c>
      <c r="S77" s="405" t="s">
        <v>20</v>
      </c>
      <c r="T77" s="406" t="str">
        <f t="shared" ref="T77" si="508">IFERROR(IF(OR(N77="",P77=""),"",$R$6/8*(R77/("1：00"))),"")</f>
        <v/>
      </c>
      <c r="U77" s="404" t="str">
        <f t="shared" ref="U77" si="509">IF(OR(G76="",H76="",N77="",P77=""),"",IF(R77-TIME(8,0,0)&lt;0,0,R77-TIME(8,0,0)))</f>
        <v/>
      </c>
      <c r="V77" s="405" t="s">
        <v>20</v>
      </c>
      <c r="W77" s="407" t="str">
        <f t="shared" ref="W77" si="510">IF(OR(N77="",P77="",U77=""),"",(($R$6/8*U77)/"1:00"*0))</f>
        <v/>
      </c>
      <c r="X77" s="404" t="str">
        <f t="shared" ref="X77" si="511">IF(OR(G76="",H76="",N77="",P77=""),"",IF(OR(P77&lt;TIMEVALUE("5:00"),P77&gt;TIMEVALUE("22:00")),IF(P77-N77&lt;0,IF(AND(N77&lt;TIMEVALUE("22:01"),P77+1&gt;TIMEVALUE("22:00")),P77+1-"22:00",0)+IF(AND(N77&gt;TIMEVALUE("22:00"),P77+1&gt;TIMEVALUE("22:00")),P77+1-N77,0),IF(AND(N77&lt;TIMEVALUE("22:01"),P77&gt;TIMEVALUE("22:00")),P77-"22:00",0))+IF(AND(N77&lt;TIMEVALUE("5:00"),P77&gt;TIMEVALUE("0:00")),P77-N77,0),IF(P77-N77&lt;0,IF(AND(N77&lt;TIMEVALUE("22:01"),P77+1&gt;TIMEVALUE("22:00")),"29:00"-"22:00",0)+IF(AND(N77&gt;TIMEVALUE("22:00"),P77+1&gt;TIMEVALUE("22:00")),"29:00"-N77,0),IF(AND(N77&lt;TIMEVALUE("22:01"),P77&gt;TIMEVALUE("22:00")),"29:00"-"22:00",0))+IF(AND(N77&lt;TIMEVALUE("5:00"),P77&gt;TIMEVALUE("0:00")),"29:00"-N77,0)))</f>
        <v/>
      </c>
      <c r="Y77" s="408" t="s">
        <v>20</v>
      </c>
      <c r="Z77" s="409" t="str">
        <f t="shared" si="62"/>
        <v/>
      </c>
      <c r="AA77" s="403"/>
      <c r="AB77" s="534"/>
      <c r="AC77" s="554"/>
      <c r="AD77" s="555"/>
      <c r="AE77" s="536" t="s">
        <v>2</v>
      </c>
      <c r="AF77" s="533"/>
      <c r="AG77" s="535"/>
      <c r="AH77" s="294"/>
      <c r="AI77" s="461" t="s">
        <v>21</v>
      </c>
      <c r="AJ77" s="838" t="str">
        <f t="shared" si="22"/>
        <v/>
      </c>
      <c r="AK77" s="839"/>
      <c r="AL77" s="275"/>
      <c r="AM77" s="281" t="str">
        <f>IFERROR(IF(OR(AND(H76="",H77=""),N77="",P77=""),"",T77+W77+Z77),"")</f>
        <v/>
      </c>
      <c r="AN77" s="247"/>
      <c r="AO77" s="277" t="str">
        <f t="shared" si="267"/>
        <v/>
      </c>
      <c r="AP77" s="278"/>
      <c r="AQ77" s="279" t="str">
        <f>U77</f>
        <v/>
      </c>
      <c r="AR77" s="279" t="str">
        <f t="shared" si="268"/>
        <v/>
      </c>
      <c r="AS77" s="539"/>
      <c r="AT77" s="540"/>
      <c r="AU77" s="541"/>
      <c r="AV77" s="542"/>
      <c r="AW77" s="282"/>
      <c r="AX77" s="248"/>
      <c r="AY77" s="546"/>
      <c r="AZ77" s="280"/>
      <c r="BA77" s="280"/>
      <c r="BB77" s="245"/>
    </row>
    <row r="78" spans="1:57" ht="21" customHeight="1">
      <c r="C78" s="424"/>
      <c r="D78" s="425"/>
      <c r="E78" s="425"/>
      <c r="F78" s="426"/>
      <c r="G78" s="426"/>
      <c r="H78" s="427"/>
      <c r="I78" s="428">
        <f>COUNTIF($J$16:$J$77,"※")</f>
        <v>0</v>
      </c>
      <c r="J78" s="429">
        <f>COUNTIF($J$16:$J$77,"●")</f>
        <v>0</v>
      </c>
      <c r="K78" s="430">
        <f>COUNTIF($K$16:$K$77,"∇")</f>
        <v>0</v>
      </c>
      <c r="L78" s="431">
        <f>COUNTIF($L$16:$L$77,"★")</f>
        <v>0</v>
      </c>
      <c r="M78" s="432"/>
      <c r="N78" s="433"/>
      <c r="O78" s="434"/>
      <c r="P78" s="435"/>
      <c r="Q78" s="547">
        <f>COUNTIF($Q$16:$Q$77,"✔")</f>
        <v>0</v>
      </c>
      <c r="R78" s="436">
        <f>SUM(R16:R77)</f>
        <v>0</v>
      </c>
      <c r="S78" s="437" t="s">
        <v>25</v>
      </c>
      <c r="T78" s="437"/>
      <c r="U78" s="436">
        <f>SUM(U16:U77)</f>
        <v>0</v>
      </c>
      <c r="V78" s="437" t="s">
        <v>25</v>
      </c>
      <c r="W78" s="438"/>
      <c r="X78" s="436">
        <f>SUM(X16:X77)</f>
        <v>0</v>
      </c>
      <c r="Y78" s="439" t="s">
        <v>25</v>
      </c>
      <c r="Z78" s="440"/>
      <c r="AA78" s="440"/>
      <c r="AB78" s="287"/>
      <c r="AC78" s="288">
        <f>SUM(AC16:AC77)</f>
        <v>0</v>
      </c>
      <c r="AD78" s="288"/>
      <c r="AE78" s="288"/>
      <c r="AF78" s="289"/>
      <c r="AG78" s="290">
        <f>SUM(AG16:AG77)</f>
        <v>0</v>
      </c>
      <c r="AH78" s="392">
        <f>SUM(AH16:AH77)</f>
        <v>0</v>
      </c>
      <c r="AI78" s="391" t="s">
        <v>21</v>
      </c>
      <c r="AJ78" s="390">
        <f>SUM(AJ16:AJ77)</f>
        <v>0</v>
      </c>
      <c r="AK78" s="389"/>
      <c r="AL78" s="272"/>
      <c r="AM78" s="283">
        <f>SUM(AM16:AM77)</f>
        <v>0</v>
      </c>
      <c r="AN78" s="284">
        <f>COUNT(AN16:AN77)</f>
        <v>0</v>
      </c>
      <c r="AO78" s="285">
        <f>SUM(AO16:AO77)</f>
        <v>0</v>
      </c>
      <c r="AP78" s="286">
        <f>SUM($AP$16:$AP$77)</f>
        <v>0</v>
      </c>
      <c r="AQ78" s="286">
        <f>SUM($AQ$16:$AQ$77)</f>
        <v>0</v>
      </c>
      <c r="AR78" s="543">
        <f>SUM($AR$16:$AR$77)</f>
        <v>0</v>
      </c>
      <c r="AS78" s="247"/>
      <c r="AT78" s="537"/>
      <c r="AU78" s="248"/>
      <c r="AV78" s="537"/>
      <c r="AW78" s="537"/>
      <c r="AX78" s="247"/>
      <c r="AY78" s="247"/>
      <c r="AZ78" s="247"/>
      <c r="BA78" s="247"/>
      <c r="BB78" s="545"/>
    </row>
    <row r="79" spans="1:57" ht="21" customHeight="1">
      <c r="C79" s="152"/>
      <c r="D79" s="152"/>
      <c r="E79" s="152"/>
      <c r="F79" s="153"/>
      <c r="G79" s="153"/>
      <c r="H79" s="163"/>
      <c r="I79" s="163"/>
      <c r="J79" s="153"/>
      <c r="K79" s="158"/>
      <c r="L79" s="158"/>
      <c r="M79" s="160"/>
      <c r="N79" s="156"/>
      <c r="O79" s="157"/>
      <c r="P79" s="156"/>
      <c r="Q79" s="156"/>
      <c r="R79" s="164"/>
      <c r="S79" s="165"/>
      <c r="T79" s="165"/>
      <c r="U79" s="164"/>
      <c r="V79" s="165"/>
      <c r="W79" s="159"/>
      <c r="X79" s="164"/>
      <c r="Y79" s="165"/>
      <c r="Z79" s="10"/>
      <c r="AA79" s="10"/>
      <c r="AB79" s="388"/>
      <c r="AC79" s="388"/>
      <c r="AD79" s="388"/>
      <c r="AE79" s="388"/>
      <c r="AF79" s="388"/>
      <c r="AG79" s="388"/>
      <c r="AH79" s="388"/>
      <c r="AI79" s="388"/>
      <c r="AJ79" s="388"/>
      <c r="AK79" s="12"/>
      <c r="AL79" s="17"/>
      <c r="AM79" s="150"/>
      <c r="AN79" s="13"/>
      <c r="AO79" s="13"/>
      <c r="AP79" s="20"/>
      <c r="AQ79" s="20"/>
      <c r="AR79" s="20"/>
      <c r="AS79" s="13"/>
      <c r="AT79" s="21"/>
      <c r="AU79" s="19"/>
      <c r="AV79" s="21"/>
      <c r="AW79" s="13"/>
      <c r="AX79" s="13"/>
      <c r="AY79" s="13"/>
      <c r="AZ79" s="13"/>
      <c r="BA79" s="295"/>
    </row>
  </sheetData>
  <sheetProtection algorithmName="SHA-512" hashValue="lqZppRo8bHbAKC65PuS8JhzQqQ8970qUw2+htK+uMKZQR/EhZY9n7mntl2iJwHYpe1CLSIziv2Frv599f35HTA==" saltValue="00Pd6tGpz0iOmkONZ8+7Hw==" spinCount="100000" sheet="1" objects="1" scenarios="1"/>
  <mergeCells count="231">
    <mergeCell ref="AJ61:AK61"/>
    <mergeCell ref="AJ62:AK62"/>
    <mergeCell ref="AJ63:AK63"/>
    <mergeCell ref="AJ64:AK64"/>
    <mergeCell ref="AJ57:AK57"/>
    <mergeCell ref="AJ58:AK58"/>
    <mergeCell ref="AJ59:AK59"/>
    <mergeCell ref="AJ60:AK60"/>
    <mergeCell ref="AJ75:AK75"/>
    <mergeCell ref="AJ76:AK76"/>
    <mergeCell ref="AJ77:AK77"/>
    <mergeCell ref="AJ70:AK70"/>
    <mergeCell ref="AJ71:AK71"/>
    <mergeCell ref="AJ72:AK72"/>
    <mergeCell ref="AJ73:AK73"/>
    <mergeCell ref="AJ74:AK74"/>
    <mergeCell ref="AJ65:AK65"/>
    <mergeCell ref="AJ66:AK66"/>
    <mergeCell ref="AJ67:AK67"/>
    <mergeCell ref="AJ68:AK68"/>
    <mergeCell ref="AJ69:AK69"/>
    <mergeCell ref="AJ53:AK53"/>
    <mergeCell ref="AJ54:AK54"/>
    <mergeCell ref="AJ55:AK55"/>
    <mergeCell ref="AJ56:AK56"/>
    <mergeCell ref="AJ49:AK49"/>
    <mergeCell ref="AJ50:AK50"/>
    <mergeCell ref="AJ51:AK51"/>
    <mergeCell ref="AJ52:AK52"/>
    <mergeCell ref="AJ44:AK44"/>
    <mergeCell ref="AJ45:AK45"/>
    <mergeCell ref="AJ46:AK46"/>
    <mergeCell ref="AJ47:AK47"/>
    <mergeCell ref="AJ48:AK48"/>
    <mergeCell ref="AJ25:AK25"/>
    <mergeCell ref="AJ26:AK26"/>
    <mergeCell ref="AJ27:AK27"/>
    <mergeCell ref="AJ28:AK28"/>
    <mergeCell ref="AJ39:AK39"/>
    <mergeCell ref="AJ40:AK40"/>
    <mergeCell ref="AJ41:AK41"/>
    <mergeCell ref="AJ42:AK42"/>
    <mergeCell ref="AJ43:AK43"/>
    <mergeCell ref="AJ34:AK34"/>
    <mergeCell ref="AJ35:AK35"/>
    <mergeCell ref="AJ36:AK36"/>
    <mergeCell ref="AJ37:AK37"/>
    <mergeCell ref="AJ38:AK38"/>
    <mergeCell ref="G72:G73"/>
    <mergeCell ref="G74:G75"/>
    <mergeCell ref="G76:G77"/>
    <mergeCell ref="G52:G53"/>
    <mergeCell ref="G54:G55"/>
    <mergeCell ref="G56:G57"/>
    <mergeCell ref="G58:G59"/>
    <mergeCell ref="G60:G61"/>
    <mergeCell ref="G62:G63"/>
    <mergeCell ref="G64:G65"/>
    <mergeCell ref="G66:G67"/>
    <mergeCell ref="G68:G69"/>
    <mergeCell ref="G36:G37"/>
    <mergeCell ref="G38:G39"/>
    <mergeCell ref="G40:G41"/>
    <mergeCell ref="G42:G43"/>
    <mergeCell ref="G44:G45"/>
    <mergeCell ref="G46:G47"/>
    <mergeCell ref="G48:G49"/>
    <mergeCell ref="G50:G51"/>
    <mergeCell ref="G70:G71"/>
    <mergeCell ref="G18:G19"/>
    <mergeCell ref="G20:G21"/>
    <mergeCell ref="G22:G23"/>
    <mergeCell ref="G24:G25"/>
    <mergeCell ref="G26:G27"/>
    <mergeCell ref="G28:G29"/>
    <mergeCell ref="G30:G31"/>
    <mergeCell ref="G32:G33"/>
    <mergeCell ref="G34:G35"/>
    <mergeCell ref="C72:C73"/>
    <mergeCell ref="F72:F73"/>
    <mergeCell ref="C74:C75"/>
    <mergeCell ref="F74:F75"/>
    <mergeCell ref="C76:C77"/>
    <mergeCell ref="F76:F77"/>
    <mergeCell ref="C70:C71"/>
    <mergeCell ref="C62:C63"/>
    <mergeCell ref="F62:F63"/>
    <mergeCell ref="C64:C65"/>
    <mergeCell ref="F64:F65"/>
    <mergeCell ref="C66:C67"/>
    <mergeCell ref="F66:F67"/>
    <mergeCell ref="C68:C69"/>
    <mergeCell ref="F68:F69"/>
    <mergeCell ref="F70:F71"/>
    <mergeCell ref="C60:C61"/>
    <mergeCell ref="F60:F61"/>
    <mergeCell ref="C36:C37"/>
    <mergeCell ref="F36:F37"/>
    <mergeCell ref="C38:C39"/>
    <mergeCell ref="F38:F39"/>
    <mergeCell ref="C40:C41"/>
    <mergeCell ref="F40:F41"/>
    <mergeCell ref="C42:C43"/>
    <mergeCell ref="F42:F43"/>
    <mergeCell ref="C44:C45"/>
    <mergeCell ref="F44:F45"/>
    <mergeCell ref="C52:C53"/>
    <mergeCell ref="F52:F53"/>
    <mergeCell ref="C54:C55"/>
    <mergeCell ref="F54:F55"/>
    <mergeCell ref="C56:C57"/>
    <mergeCell ref="F56:F57"/>
    <mergeCell ref="C58:C59"/>
    <mergeCell ref="C28:C29"/>
    <mergeCell ref="F28:F29"/>
    <mergeCell ref="C30:C31"/>
    <mergeCell ref="F30:F31"/>
    <mergeCell ref="C32:C33"/>
    <mergeCell ref="F32:F33"/>
    <mergeCell ref="C34:C35"/>
    <mergeCell ref="F34:F35"/>
    <mergeCell ref="F58:F59"/>
    <mergeCell ref="C48:C49"/>
    <mergeCell ref="F48:F49"/>
    <mergeCell ref="C50:C51"/>
    <mergeCell ref="F50:F51"/>
    <mergeCell ref="C46:C47"/>
    <mergeCell ref="F46:F47"/>
    <mergeCell ref="F18:F19"/>
    <mergeCell ref="C20:C21"/>
    <mergeCell ref="F20:F21"/>
    <mergeCell ref="C22:C23"/>
    <mergeCell ref="F22:F23"/>
    <mergeCell ref="C24:C25"/>
    <mergeCell ref="F24:F25"/>
    <mergeCell ref="C26:C27"/>
    <mergeCell ref="F26:F27"/>
    <mergeCell ref="C18:C19"/>
    <mergeCell ref="AY54:AZ54"/>
    <mergeCell ref="AY36:AZ36"/>
    <mergeCell ref="AY38:AZ38"/>
    <mergeCell ref="AN15:AO15"/>
    <mergeCell ref="AY40:AZ40"/>
    <mergeCell ref="AY76:AZ76"/>
    <mergeCell ref="AY66:AZ66"/>
    <mergeCell ref="AY68:AZ68"/>
    <mergeCell ref="AY70:AZ70"/>
    <mergeCell ref="AY72:AZ72"/>
    <mergeCell ref="AY74:AZ74"/>
    <mergeCell ref="AY56:AZ56"/>
    <mergeCell ref="AY58:AZ58"/>
    <mergeCell ref="AY60:AZ60"/>
    <mergeCell ref="AY62:AZ62"/>
    <mergeCell ref="AY64:AZ64"/>
    <mergeCell ref="AY52:AZ52"/>
    <mergeCell ref="AY44:AZ44"/>
    <mergeCell ref="AY26:AZ26"/>
    <mergeCell ref="AY28:AZ28"/>
    <mergeCell ref="AY30:AZ30"/>
    <mergeCell ref="AY32:AZ32"/>
    <mergeCell ref="AY34:AZ34"/>
    <mergeCell ref="AY18:AZ18"/>
    <mergeCell ref="AY48:AZ48"/>
    <mergeCell ref="AY50:AZ50"/>
    <mergeCell ref="AJ16:AK16"/>
    <mergeCell ref="AJ17:AK17"/>
    <mergeCell ref="AJ18:AK18"/>
    <mergeCell ref="AJ19:AK19"/>
    <mergeCell ref="AY20:AZ20"/>
    <mergeCell ref="AY4:AZ4"/>
    <mergeCell ref="AY6:AZ6"/>
    <mergeCell ref="AY46:AZ46"/>
    <mergeCell ref="AY22:AZ22"/>
    <mergeCell ref="AY24:AZ24"/>
    <mergeCell ref="AY42:AZ42"/>
    <mergeCell ref="AM9:AO9"/>
    <mergeCell ref="AJ20:AK20"/>
    <mergeCell ref="AJ21:AK21"/>
    <mergeCell ref="AJ22:AK22"/>
    <mergeCell ref="AJ23:AK23"/>
    <mergeCell ref="AJ29:AK29"/>
    <mergeCell ref="AJ30:AK30"/>
    <mergeCell ref="AJ31:AK31"/>
    <mergeCell ref="AJ32:AK32"/>
    <mergeCell ref="AJ33:AK33"/>
    <mergeCell ref="AJ24:AK24"/>
    <mergeCell ref="R6:S6"/>
    <mergeCell ref="AY16:AZ16"/>
    <mergeCell ref="AN11:AO11"/>
    <mergeCell ref="AN10:AO10"/>
    <mergeCell ref="C16:C17"/>
    <mergeCell ref="F16:F17"/>
    <mergeCell ref="AQ7:AV7"/>
    <mergeCell ref="AY9:BA9"/>
    <mergeCell ref="AZ10:BA10"/>
    <mergeCell ref="AZ11:BA11"/>
    <mergeCell ref="R10:S10"/>
    <mergeCell ref="R11:S11"/>
    <mergeCell ref="R12:S12"/>
    <mergeCell ref="R13:S13"/>
    <mergeCell ref="AH10:AI10"/>
    <mergeCell ref="AH11:AI11"/>
    <mergeCell ref="AH12:AI12"/>
    <mergeCell ref="G16:G17"/>
    <mergeCell ref="AD15:AF15"/>
    <mergeCell ref="AH15:AI15"/>
    <mergeCell ref="AJ15:AK15"/>
    <mergeCell ref="O3:Q3"/>
    <mergeCell ref="O4:Q4"/>
    <mergeCell ref="P10:Q10"/>
    <mergeCell ref="P11:Q11"/>
    <mergeCell ref="U10:V10"/>
    <mergeCell ref="U11:V11"/>
    <mergeCell ref="U12:V12"/>
    <mergeCell ref="U13:V13"/>
    <mergeCell ref="X10:Y10"/>
    <mergeCell ref="X11:Y11"/>
    <mergeCell ref="X12:Y12"/>
    <mergeCell ref="X13:Y13"/>
    <mergeCell ref="R9:S9"/>
    <mergeCell ref="U9:V9"/>
    <mergeCell ref="X9:Y9"/>
    <mergeCell ref="X3:Y3"/>
    <mergeCell ref="X5:Y5"/>
    <mergeCell ref="U3:V3"/>
    <mergeCell ref="R3:S3"/>
    <mergeCell ref="O13:P13"/>
    <mergeCell ref="U6:V6"/>
    <mergeCell ref="U5:V5"/>
    <mergeCell ref="R4:S4"/>
    <mergeCell ref="R5:S5"/>
  </mergeCells>
  <phoneticPr fontId="4"/>
  <conditionalFormatting sqref="F16:F77">
    <cfRule type="expression" dxfId="95" priority="19">
      <formula>OR($D16=1,$E16=1)</formula>
    </cfRule>
  </conditionalFormatting>
  <conditionalFormatting sqref="F78:G79">
    <cfRule type="containsText" dxfId="94" priority="87" operator="containsText" text="日">
      <formula>NOT(ISERROR(SEARCH("日",F78)))</formula>
    </cfRule>
  </conditionalFormatting>
  <conditionalFormatting sqref="G16:G77">
    <cfRule type="expression" dxfId="93" priority="20">
      <formula>$G16="欠勤"</formula>
    </cfRule>
    <cfRule type="expression" dxfId="92" priority="28">
      <formula>OR($G16="有給休暇",$G16="振替休日",$G16="臨時休業日",$G16="代休（休日出勤）")</formula>
    </cfRule>
  </conditionalFormatting>
  <conditionalFormatting sqref="H16">
    <cfRule type="expression" dxfId="91" priority="21">
      <formula>OR($G16="有給休暇",$G16="臨時休業日",$G16="振替休日",$G16="代休（休日出勤）")</formula>
    </cfRule>
  </conditionalFormatting>
  <conditionalFormatting sqref="H18 H20 H22 H24 H26 H28 H30 H32 H34 H36 H38 H40 H42 H44 H46 H48 H50 H52 H54 H56 H58 H60 H62 H64 H66 H68 H70 H72 H74 H76">
    <cfRule type="expression" dxfId="90" priority="10">
      <formula>OR($G18="有給休暇",$G18="臨時休業日",$G18="振替休日",$G18="代休（休日出勤）")</formula>
    </cfRule>
  </conditionalFormatting>
  <conditionalFormatting sqref="M16">
    <cfRule type="expression" dxfId="89" priority="11">
      <formula>$G16="所休出"</formula>
    </cfRule>
    <cfRule type="expression" dxfId="88" priority="15">
      <formula>OR($G16="",$G16="法休出",$G16="臨時休業日",$G16="有給休暇",$G16="振替休日",$G16="代休（休日出勤）",$G16="欠勤")</formula>
    </cfRule>
  </conditionalFormatting>
  <conditionalFormatting sqref="M17">
    <cfRule type="expression" dxfId="87" priority="16">
      <formula>$G16&lt;&gt;"法休出"</formula>
    </cfRule>
  </conditionalFormatting>
  <conditionalFormatting sqref="M18 M22 M26 M30 M34 M38 M42 M46 M50 M54 M58 M62 M66 M70 M74">
    <cfRule type="expression" dxfId="86" priority="7">
      <formula>$G18="所休出"</formula>
    </cfRule>
    <cfRule type="expression" dxfId="85" priority="8">
      <formula>OR($G18="",$G18="法休出",$G18="臨時休業日",$G18="有給休暇",$G18="振替休日",$G18="代休（休日出勤）",$G18="欠勤")</formula>
    </cfRule>
  </conditionalFormatting>
  <conditionalFormatting sqref="M19 M23 M27 M31 M35 M39 M43 M47 M51 M55 M59 M63 M67 M71 M75">
    <cfRule type="expression" dxfId="84" priority="9">
      <formula>$G18&lt;&gt;"法休出"</formula>
    </cfRule>
  </conditionalFormatting>
  <conditionalFormatting sqref="M20">
    <cfRule type="expression" dxfId="83" priority="4">
      <formula>$G20="所休出"</formula>
    </cfRule>
    <cfRule type="expression" dxfId="82" priority="5">
      <formula>OR($G20="",$G20="法休出",$G20="臨時休業日",$G20="有給休暇",$G20="振替休日",$G20="代休（休日出勤）",$G20="欠勤")</formula>
    </cfRule>
  </conditionalFormatting>
  <conditionalFormatting sqref="M21">
    <cfRule type="expression" dxfId="81" priority="6">
      <formula>$G20&lt;&gt;"法休出"</formula>
    </cfRule>
  </conditionalFormatting>
  <conditionalFormatting sqref="M24 M28 M32 M36 M40 M44 M48 M52 M56 M60 M64 M68 M72 M76">
    <cfRule type="expression" dxfId="80" priority="1">
      <formula>$G24="所休出"</formula>
    </cfRule>
    <cfRule type="expression" dxfId="79" priority="2">
      <formula>OR($G24="",$G24="法休出",$G24="臨時休業日",$G24="有給休暇",$G24="振替休日",$G24="代休（休日出勤）",$G24="欠勤")</formula>
    </cfRule>
  </conditionalFormatting>
  <conditionalFormatting sqref="M25 M29 M33 M37 M41 M45 M49 M53 M57 M61 M65 M69 M73 M77">
    <cfRule type="expression" dxfId="78" priority="3">
      <formula>$G24&lt;&gt;"法休出"</formula>
    </cfRule>
  </conditionalFormatting>
  <conditionalFormatting sqref="R16:R77">
    <cfRule type="cellIs" dxfId="77" priority="32" operator="lessThan">
      <formula>0.333333333333333</formula>
    </cfRule>
  </conditionalFormatting>
  <dataValidations xWindow="285" yWindow="596" count="4">
    <dataValidation errorStyle="warning" allowBlank="1" showInputMessage="1" showErrorMessage="1" promptTitle="日付入力" prompt="例）4/1_x000a_表示　「4月1日」となります" sqref="M13:M14" xr:uid="{299BBA8C-F064-4343-9FEC-8AB944808DA8}"/>
    <dataValidation errorStyle="warning" allowBlank="1" showInputMessage="1" showErrorMessage="1" promptTitle="所定休日の場合" prompt="年間カレンダー参照_x000a_文字色を「赤」に変更してください" sqref="F16 F18 F20 F22 F24 F26 F28 F30 F32 F34 F36 F38 F40 F42 F44 F46 F48 F50 F52 F54 F56 F58 F60 F62 F64 F66 F68 F70 F72 F74 F76" xr:uid="{DE8EFDA2-65A2-46EC-8828-483A1A7542B0}"/>
    <dataValidation allowBlank="1" showInputMessage="1" showErrorMessage="1" error="工事名称は2段目に入力" sqref="H16 H18 H20 H22 H24 H26 H28 H30 H32 H34 H36 H38 H40 H42 H44 H46 H48 H50 H52 H54 H56 H58 H60 H62 H64 H66 H68 H70 H72 H74 H76" xr:uid="{F77BC830-AB17-49F2-908F-3970D6823331}"/>
    <dataValidation type="list" errorStyle="information" allowBlank="1" showInputMessage="1" showErrorMessage="1" sqref="AB16:AB77" xr:uid="{8425A336-87D4-4298-9EF7-475B24389DF5}">
      <formula1>"駐車場料金,立替金,名称記入"</formula1>
    </dataValidation>
  </dataValidations>
  <hyperlinks>
    <hyperlink ref="U5:V5" r:id="rId1" location="headline1" display="燃料実勢価格/L" xr:uid="{3629CDFB-F2E4-4F25-926D-6FD0F7853115}"/>
    <hyperlink ref="AH10:AI10" r:id="rId2" location="headline1" display="燃料実勢価格/L" xr:uid="{6E4606C4-B7BE-494E-AF80-557EF8719715}"/>
  </hyperlinks>
  <printOptions horizontalCentered="1" verticalCentered="1"/>
  <pageMargins left="0" right="0" top="0.39370078740157483" bottom="0" header="0.51181102362204722" footer="0.51181102362204722"/>
  <pageSetup paperSize="9" scale="64" orientation="portrait" blackAndWhite="1" r:id="rId3"/>
  <headerFooter alignWithMargins="0">
    <oddHeader>&amp;R改訂：2023/10/1</oddHeader>
  </headerFooter>
  <colBreaks count="2" manualBreakCount="2">
    <brk id="25" max="1048575" man="1"/>
    <brk id="41" max="1048575" man="1"/>
  </colBreaks>
  <drawing r:id="rId4"/>
  <extLst>
    <ext xmlns:x14="http://schemas.microsoft.com/office/spreadsheetml/2009/9/main" uri="{CCE6A557-97BC-4b89-ADB6-D9C93CAAB3DF}">
      <x14:dataValidations xmlns:xm="http://schemas.microsoft.com/office/excel/2006/main" xWindow="285" yWindow="596" count="3">
        <x14:dataValidation type="list" errorStyle="warning" allowBlank="1" showInputMessage="1" showErrorMessage="1" xr:uid="{E55A298D-4AE4-4DC7-80BC-425514756F41}">
          <x14:formula1>
            <xm:f>管理リスト!$B$10</xm:f>
          </x14:formula1>
          <xm:sqref>Q16:Q77</xm:sqref>
        </x14:dataValidation>
        <x14:dataValidation type="list" errorStyle="information" allowBlank="1" showInputMessage="1" showErrorMessage="1" error="工事名称を入力" prompt="事務所以外の就業内容_x000a__x000a_現場管理：工事名称追記_x000a_現場打合せ：工事名称追記_x000a_リモートワーク_x000a_を選択して追記してください" xr:uid="{FA83E012-967C-4C4C-8BDC-79A11679EF8E}">
          <x14:formula1>
            <xm:f>管理リスト!$D$13:$D$15</xm:f>
          </x14:formula1>
          <xm:sqref>H17 H19 H21 H23 H25 H27 H29 H31 H33 H35 H37 H39 H41 H43 H45 H47 H49 H51 H53 H55 H57 H59 H61 H63 H65 H67 H69 H71 H73 H75 H77</xm:sqref>
        </x14:dataValidation>
        <x14:dataValidation type="list" errorStyle="warning" allowBlank="1" showInputMessage="1" showErrorMessage="1" xr:uid="{D7AB9274-7DDD-4BCA-B8F0-BAD4504CCA55}">
          <x14:formula1>
            <xm:f>管理リスト!$D$3:$D$11</xm:f>
          </x14:formula1>
          <xm:sqref>G16:G77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452727-EAD4-41C5-A16A-C967982B4693}">
  <sheetPr>
    <tabColor rgb="FF00B0F0"/>
  </sheetPr>
  <dimension ref="A2:L51"/>
  <sheetViews>
    <sheetView zoomScaleNormal="100" workbookViewId="0">
      <selection activeCell="G26" sqref="G26:L26"/>
    </sheetView>
  </sheetViews>
  <sheetFormatPr defaultRowHeight="13.5"/>
  <cols>
    <col min="1" max="1" width="4.625" style="168" customWidth="1"/>
    <col min="2" max="2" width="11.75" style="182" customWidth="1"/>
    <col min="3" max="3" width="22.375" style="182" customWidth="1"/>
    <col min="4" max="4" width="8" style="168" customWidth="1"/>
    <col min="5" max="5" width="15" style="168" customWidth="1"/>
    <col min="6" max="12" width="14.125" style="168" customWidth="1"/>
    <col min="13" max="16384" width="9" style="168"/>
  </cols>
  <sheetData>
    <row r="2" spans="2:10" ht="20.25" customHeight="1">
      <c r="B2" s="197" t="s">
        <v>190</v>
      </c>
      <c r="C2" s="167" t="s">
        <v>189</v>
      </c>
      <c r="D2" s="167"/>
      <c r="E2" s="167"/>
      <c r="F2" s="167"/>
    </row>
    <row r="3" spans="2:10" ht="6.75" customHeight="1">
      <c r="B3" s="167"/>
      <c r="C3" s="167"/>
      <c r="D3" s="167"/>
      <c r="E3" s="167"/>
      <c r="F3" s="167"/>
    </row>
    <row r="4" spans="2:10" ht="38.25" customHeight="1">
      <c r="B4" s="169" t="s">
        <v>181</v>
      </c>
      <c r="C4" s="170" t="s">
        <v>182</v>
      </c>
      <c r="D4" s="171" t="s">
        <v>184</v>
      </c>
      <c r="E4" s="172" t="s">
        <v>185</v>
      </c>
      <c r="F4" s="173" t="s">
        <v>187</v>
      </c>
      <c r="G4" s="173" t="s">
        <v>186</v>
      </c>
      <c r="H4" s="174" t="s">
        <v>191</v>
      </c>
      <c r="J4" s="175"/>
    </row>
    <row r="5" spans="2:10" ht="21.75" customHeight="1">
      <c r="B5" s="176">
        <f>勤務状況詳細!C16</f>
        <v>45200</v>
      </c>
      <c r="C5" s="196" t="str">
        <f>IF(勤務状況詳細!H16="","",IF(勤務状況詳細!H17="",勤務状況詳細!H16,勤務状況詳細!H17))</f>
        <v/>
      </c>
      <c r="D5" s="177" t="str">
        <f>勤務状況詳細!J16</f>
        <v/>
      </c>
      <c r="E5" s="184" t="str">
        <f>IFERROR(IF(勤務状況詳細!R17="",勤務状況詳細!R16,IF(勤務状況詳細!R16="",勤務状況詳細!R17,勤務状況詳細!R16+勤務状況詳細!R17)),"")</f>
        <v/>
      </c>
      <c r="F5" s="184" t="str">
        <f>IFERROR(IF(勤務状況詳細!U17="",勤務状況詳細!U16,IF(勤務状況詳細!U16="",勤務状況詳細!U17,勤務状況詳細!U16+勤務状況詳細!U17)),"")</f>
        <v/>
      </c>
      <c r="G5" s="184" t="str">
        <f>IFERROR(IF(勤務状況詳細!X17="",勤務状況詳細!X16,IF(勤務状況詳細!X16="",勤務状況詳細!X17,勤務状況詳細!X16+勤務状況詳細!X17)),"")</f>
        <v/>
      </c>
      <c r="H5" s="198" t="str">
        <f>IFERROR(IF(勤務状況詳細!Y17="",勤務状況詳細!Y16,IF(勤務状況詳細!Y16="",勤務状況詳細!Y17,勤務状況詳細!Y16+勤務状況詳細!Y17)),"")</f>
        <v/>
      </c>
    </row>
    <row r="6" spans="2:10" ht="21.75" customHeight="1">
      <c r="B6" s="176">
        <f>勤務状況詳細!C18</f>
        <v>45201</v>
      </c>
      <c r="C6" s="196" t="str">
        <f>IF(勤務状況詳細!H18="","",IF(勤務状況詳細!H19="",勤務状況詳細!H18,勤務状況詳細!H19))</f>
        <v>就業日</v>
      </c>
      <c r="D6" s="177" t="str">
        <f>勤務状況詳細!J18</f>
        <v/>
      </c>
      <c r="E6" s="184" t="str">
        <f>IFERROR(IF(勤務状況詳細!R19="",勤務状況詳細!R18,IF(勤務状況詳細!R18="",勤務状況詳細!R19,勤務状況詳細!R18+勤務状況詳細!R19)),"")</f>
        <v/>
      </c>
      <c r="F6" s="184" t="str">
        <f>IFERROR(IF(勤務状況詳細!U19="",勤務状況詳細!U18,IF(勤務状況詳細!U18="",勤務状況詳細!U19,勤務状況詳細!U18+勤務状況詳細!U19)),"")</f>
        <v/>
      </c>
      <c r="G6" s="184" t="str">
        <f>IFERROR(IF(勤務状況詳細!X19="",勤務状況詳細!X18,IF(勤務状況詳細!X18="",勤務状況詳細!X19,勤務状況詳細!X18+勤務状況詳細!X19)),"")</f>
        <v/>
      </c>
      <c r="H6" s="198" t="str">
        <f>IFERROR(IF(勤務状況詳細!Y19="",勤務状況詳細!Y18,IF(勤務状況詳細!Y18="",勤務状況詳細!Y19,勤務状況詳細!Y18+勤務状況詳細!Y19)),"")</f>
        <v/>
      </c>
      <c r="I6" s="178"/>
    </row>
    <row r="7" spans="2:10" ht="21.75" customHeight="1">
      <c r="B7" s="176">
        <f>勤務状況詳細!C20</f>
        <v>45202</v>
      </c>
      <c r="C7" s="196" t="str">
        <f>IF(勤務状況詳細!H20="","",IF(勤務状況詳細!H21="",勤務状況詳細!H20,勤務状況詳細!H21))</f>
        <v>就業日</v>
      </c>
      <c r="D7" s="177" t="str">
        <f>勤務状況詳細!J20</f>
        <v/>
      </c>
      <c r="E7" s="184" t="str">
        <f>IFERROR(IF(勤務状況詳細!R21="",勤務状況詳細!R20,IF(勤務状況詳細!R20="",勤務状況詳細!R21,勤務状況詳細!R20+勤務状況詳細!R21)),"")</f>
        <v/>
      </c>
      <c r="F7" s="184" t="str">
        <f>IFERROR(IF(勤務状況詳細!U21="",勤務状況詳細!U20,IF(勤務状況詳細!U20="",勤務状況詳細!U21,勤務状況詳細!U20+勤務状況詳細!U21)),"")</f>
        <v/>
      </c>
      <c r="G7" s="184" t="str">
        <f>IFERROR(IF(勤務状況詳細!X21="",勤務状況詳細!X20,IF(勤務状況詳細!X20="",勤務状況詳細!X21,勤務状況詳細!X20+勤務状況詳細!X21)),"")</f>
        <v/>
      </c>
      <c r="H7" s="198" t="str">
        <f>IFERROR(IF(勤務状況詳細!Y21="",勤務状況詳細!Y20,IF(勤務状況詳細!Y20="",勤務状況詳細!Y21,勤務状況詳細!Y20+勤務状況詳細!Y21)),"")</f>
        <v/>
      </c>
      <c r="I7" s="178"/>
    </row>
    <row r="8" spans="2:10" ht="21.75" customHeight="1">
      <c r="B8" s="176">
        <f>勤務状況詳細!C22</f>
        <v>45203</v>
      </c>
      <c r="C8" s="196" t="str">
        <f>IF(勤務状況詳細!H22="","",IF(勤務状況詳細!H23="",勤務状況詳細!H22,勤務状況詳細!H23))</f>
        <v>就業日</v>
      </c>
      <c r="D8" s="177" t="str">
        <f>勤務状況詳細!J22</f>
        <v/>
      </c>
      <c r="E8" s="184" t="str">
        <f>IFERROR(IF(勤務状況詳細!R23="",勤務状況詳細!R22,IF(勤務状況詳細!R22="",勤務状況詳細!R23,勤務状況詳細!R22+勤務状況詳細!R23)),"")</f>
        <v/>
      </c>
      <c r="F8" s="184" t="str">
        <f>IFERROR(IF(勤務状況詳細!U23="",勤務状況詳細!U22,IF(勤務状況詳細!U22="",勤務状況詳細!U23,勤務状況詳細!U22+勤務状況詳細!U23)),"")</f>
        <v/>
      </c>
      <c r="G8" s="184" t="str">
        <f>IFERROR(IF(勤務状況詳細!X23="",勤務状況詳細!X22,IF(勤務状況詳細!X22="",勤務状況詳細!X23,勤務状況詳細!X22+勤務状況詳細!X23)),"")</f>
        <v/>
      </c>
      <c r="H8" s="198" t="str">
        <f>IFERROR(IF(勤務状況詳細!Y23="",勤務状況詳細!Y22,IF(勤務状況詳細!Y22="",勤務状況詳細!Y23,勤務状況詳細!Y22+勤務状況詳細!Y23)),"")</f>
        <v/>
      </c>
      <c r="I8" s="178"/>
    </row>
    <row r="9" spans="2:10" ht="21.75" customHeight="1">
      <c r="B9" s="176">
        <f>勤務状況詳細!C24</f>
        <v>45204</v>
      </c>
      <c r="C9" s="196" t="str">
        <f>IF(勤務状況詳細!H24="","",IF(勤務状況詳細!H25="",勤務状況詳細!H24,勤務状況詳細!H25))</f>
        <v>就業日</v>
      </c>
      <c r="D9" s="177" t="str">
        <f>勤務状況詳細!J24</f>
        <v/>
      </c>
      <c r="E9" s="184" t="str">
        <f>IFERROR(IF(勤務状況詳細!R25="",勤務状況詳細!R24,IF(勤務状況詳細!R24="",勤務状況詳細!R25,勤務状況詳細!R24+勤務状況詳細!R25)),"")</f>
        <v/>
      </c>
      <c r="F9" s="184" t="str">
        <f>IFERROR(IF(勤務状況詳細!U25="",勤務状況詳細!U24,IF(勤務状況詳細!U24="",勤務状況詳細!U25,勤務状況詳細!U24+勤務状況詳細!U25)),"")</f>
        <v/>
      </c>
      <c r="G9" s="184" t="str">
        <f>IFERROR(IF(勤務状況詳細!X25="",勤務状況詳細!X24,IF(勤務状況詳細!X24="",勤務状況詳細!X25,勤務状況詳細!X24+勤務状況詳細!X25)),"")</f>
        <v/>
      </c>
      <c r="H9" s="198" t="str">
        <f>IFERROR(IF(勤務状況詳細!Y25="",勤務状況詳細!Y24,IF(勤務状況詳細!Y24="",勤務状況詳細!Y25,勤務状況詳細!Y24+勤務状況詳細!Y25)),"")</f>
        <v/>
      </c>
      <c r="I9" s="178"/>
    </row>
    <row r="10" spans="2:10" ht="21.75" customHeight="1">
      <c r="B10" s="176">
        <f>勤務状況詳細!C26</f>
        <v>45205</v>
      </c>
      <c r="C10" s="196" t="str">
        <f>IF(勤務状況詳細!H26="","",IF(勤務状況詳細!H27="",勤務状況詳細!H26,勤務状況詳細!H27))</f>
        <v>就業日</v>
      </c>
      <c r="D10" s="177" t="str">
        <f>勤務状況詳細!J26</f>
        <v/>
      </c>
      <c r="E10" s="184" t="str">
        <f>IFERROR(IF(勤務状況詳細!R27="",勤務状況詳細!R26,IF(勤務状況詳細!R26="",勤務状況詳細!R27,勤務状況詳細!R26+勤務状況詳細!R27)),"")</f>
        <v/>
      </c>
      <c r="F10" s="184" t="str">
        <f>IFERROR(IF(勤務状況詳細!U27="",勤務状況詳細!U26,IF(勤務状況詳細!U26="",勤務状況詳細!U27,勤務状況詳細!U26+勤務状況詳細!U27)),"")</f>
        <v/>
      </c>
      <c r="G10" s="184" t="str">
        <f>IFERROR(IF(勤務状況詳細!X27="",勤務状況詳細!X26,IF(勤務状況詳細!X26="",勤務状況詳細!X27,勤務状況詳細!X26+勤務状況詳細!X27)),"")</f>
        <v/>
      </c>
      <c r="H10" s="198" t="str">
        <f>IFERROR(IF(勤務状況詳細!Y27="",勤務状況詳細!Y26,IF(勤務状況詳細!Y26="",勤務状況詳細!Y27,勤務状況詳細!Y26+勤務状況詳細!Y27)),"")</f>
        <v/>
      </c>
      <c r="I10" s="178"/>
    </row>
    <row r="11" spans="2:10" ht="21.75" customHeight="1">
      <c r="B11" s="176">
        <f>勤務状況詳細!C28</f>
        <v>45206</v>
      </c>
      <c r="C11" s="196" t="str">
        <f>IF(勤務状況詳細!H28="","",IF(勤務状況詳細!H29="",勤務状況詳細!H28,勤務状況詳細!H29))</f>
        <v/>
      </c>
      <c r="D11" s="177" t="str">
        <f>勤務状況詳細!J28</f>
        <v/>
      </c>
      <c r="E11" s="184" t="str">
        <f>IFERROR(IF(勤務状況詳細!R29="",勤務状況詳細!R28,IF(勤務状況詳細!R28="",勤務状況詳細!R29,勤務状況詳細!R28+勤務状況詳細!R29)),"")</f>
        <v/>
      </c>
      <c r="F11" s="184" t="str">
        <f>IFERROR(IF(勤務状況詳細!U29="",勤務状況詳細!U28,IF(勤務状況詳細!U28="",勤務状況詳細!U29,勤務状況詳細!U28+勤務状況詳細!U29)),"")</f>
        <v/>
      </c>
      <c r="G11" s="184" t="str">
        <f>IFERROR(IF(勤務状況詳細!X29="",勤務状況詳細!X28,IF(勤務状況詳細!X28="",勤務状況詳細!X29,勤務状況詳細!X28+勤務状況詳細!X29)),"")</f>
        <v/>
      </c>
      <c r="H11" s="198" t="str">
        <f>IFERROR(IF(勤務状況詳細!Y29="",勤務状況詳細!Y28,IF(勤務状況詳細!Y28="",勤務状況詳細!Y29,勤務状況詳細!Y28+勤務状況詳細!Y29)),"")</f>
        <v/>
      </c>
      <c r="I11" s="178"/>
    </row>
    <row r="12" spans="2:10" ht="21.75" customHeight="1">
      <c r="B12" s="176">
        <f>勤務状況詳細!C30</f>
        <v>45207</v>
      </c>
      <c r="C12" s="196" t="str">
        <f>IF(勤務状況詳細!H30="","",IF(勤務状況詳細!H31="",勤務状況詳細!H30,勤務状況詳細!H31))</f>
        <v/>
      </c>
      <c r="D12" s="177" t="str">
        <f>勤務状況詳細!J30</f>
        <v/>
      </c>
      <c r="E12" s="184" t="str">
        <f>IFERROR(IF(勤務状況詳細!R31="",勤務状況詳細!R30,IF(勤務状況詳細!R30="",勤務状況詳細!R31,勤務状況詳細!R30+勤務状況詳細!R31)),"")</f>
        <v/>
      </c>
      <c r="F12" s="184" t="str">
        <f>IFERROR(IF(勤務状況詳細!U31="",勤務状況詳細!U30,IF(勤務状況詳細!U30="",勤務状況詳細!U31,勤務状況詳細!U30+勤務状況詳細!U31)),"")</f>
        <v/>
      </c>
      <c r="G12" s="184" t="str">
        <f>IFERROR(IF(勤務状況詳細!X31="",勤務状況詳細!X30,IF(勤務状況詳細!X30="",勤務状況詳細!X31,勤務状況詳細!X30+勤務状況詳細!X31)),"")</f>
        <v/>
      </c>
      <c r="H12" s="198" t="str">
        <f>IFERROR(IF(勤務状況詳細!Y31="",勤務状況詳細!Y30,IF(勤務状況詳細!Y30="",勤務状況詳細!Y31,勤務状況詳細!Y30+勤務状況詳細!Y31)),"")</f>
        <v/>
      </c>
      <c r="I12" s="178"/>
    </row>
    <row r="13" spans="2:10" ht="21.75" customHeight="1">
      <c r="B13" s="176">
        <f>勤務状況詳細!C32</f>
        <v>45208</v>
      </c>
      <c r="C13" s="196" t="str">
        <f>IF(勤務状況詳細!H32="","",IF(勤務状況詳細!H33="",勤務状況詳細!H32,勤務状況詳細!H33))</f>
        <v/>
      </c>
      <c r="D13" s="177" t="str">
        <f>勤務状況詳細!J32</f>
        <v/>
      </c>
      <c r="E13" s="184" t="str">
        <f>IFERROR(IF(勤務状況詳細!R33="",勤務状況詳細!R32,IF(勤務状況詳細!R32="",勤務状況詳細!R33,勤務状況詳細!R32+勤務状況詳細!R33)),"")</f>
        <v/>
      </c>
      <c r="F13" s="184" t="str">
        <f>IFERROR(IF(勤務状況詳細!U33="",勤務状況詳細!U32,IF(勤務状況詳細!U32="",勤務状況詳細!U33,勤務状況詳細!U32+勤務状況詳細!U33)),"")</f>
        <v/>
      </c>
      <c r="G13" s="184" t="str">
        <f>IFERROR(IF(勤務状況詳細!X33="",勤務状況詳細!X32,IF(勤務状況詳細!X32="",勤務状況詳細!X33,勤務状況詳細!X32+勤務状況詳細!X33)),"")</f>
        <v/>
      </c>
      <c r="H13" s="198" t="str">
        <f>IFERROR(IF(勤務状況詳細!Y33="",勤務状況詳細!Y32,IF(勤務状況詳細!Y32="",勤務状況詳細!Y33,勤務状況詳細!Y32+勤務状況詳細!Y33)),"")</f>
        <v/>
      </c>
      <c r="I13" s="178"/>
    </row>
    <row r="14" spans="2:10" ht="21.75" customHeight="1">
      <c r="B14" s="176">
        <f>勤務状況詳細!C34</f>
        <v>45209</v>
      </c>
      <c r="C14" s="196" t="str">
        <f>IF(勤務状況詳細!H34="","",IF(勤務状況詳細!H35="",勤務状況詳細!H34,勤務状況詳細!H35))</f>
        <v>就業日</v>
      </c>
      <c r="D14" s="177" t="str">
        <f>勤務状況詳細!J34</f>
        <v/>
      </c>
      <c r="E14" s="184" t="str">
        <f>IFERROR(IF(勤務状況詳細!R35="",勤務状況詳細!R34,IF(勤務状況詳細!R34="",勤務状況詳細!R35,勤務状況詳細!R34+勤務状況詳細!R35)),"")</f>
        <v/>
      </c>
      <c r="F14" s="184" t="str">
        <f>IFERROR(IF(勤務状況詳細!U35="",勤務状況詳細!U34,IF(勤務状況詳細!U34="",勤務状況詳細!U35,勤務状況詳細!U34+勤務状況詳細!U35)),"")</f>
        <v/>
      </c>
      <c r="G14" s="184" t="str">
        <f>IFERROR(IF(勤務状況詳細!X35="",勤務状況詳細!X34,IF(勤務状況詳細!X34="",勤務状況詳細!X35,勤務状況詳細!X34+勤務状況詳細!X35)),"")</f>
        <v/>
      </c>
      <c r="H14" s="198" t="str">
        <f>IFERROR(IF(勤務状況詳細!Y35="",勤務状況詳細!Y34,IF(勤務状況詳細!Y34="",勤務状況詳細!Y35,勤務状況詳細!Y34+勤務状況詳細!Y35)),"")</f>
        <v/>
      </c>
      <c r="I14" s="178"/>
    </row>
    <row r="15" spans="2:10" ht="21.75" customHeight="1">
      <c r="B15" s="176">
        <f>勤務状況詳細!C36</f>
        <v>45210</v>
      </c>
      <c r="C15" s="196" t="str">
        <f>IF(勤務状況詳細!H36="","",IF(勤務状況詳細!H37="",勤務状況詳細!H36,勤務状況詳細!H37))</f>
        <v>就業日</v>
      </c>
      <c r="D15" s="177" t="str">
        <f>勤務状況詳細!J36</f>
        <v/>
      </c>
      <c r="E15" s="184" t="str">
        <f>IFERROR(IF(勤務状況詳細!R37="",勤務状況詳細!R36,IF(勤務状況詳細!R36="",勤務状況詳細!R37,勤務状況詳細!R36+勤務状況詳細!R37)),"")</f>
        <v/>
      </c>
      <c r="F15" s="184" t="str">
        <f>IFERROR(IF(勤務状況詳細!U37="",勤務状況詳細!U36,IF(勤務状況詳細!U36="",勤務状況詳細!U37,勤務状況詳細!U36+勤務状況詳細!U37)),"")</f>
        <v/>
      </c>
      <c r="G15" s="184" t="str">
        <f>IFERROR(IF(勤務状況詳細!X37="",勤務状況詳細!X36,IF(勤務状況詳細!X36="",勤務状況詳細!X37,勤務状況詳細!X36+勤務状況詳細!X37)),"")</f>
        <v/>
      </c>
      <c r="H15" s="198" t="str">
        <f>IFERROR(IF(勤務状況詳細!Y37="",勤務状況詳細!Y36,IF(勤務状況詳細!Y36="",勤務状況詳細!Y37,勤務状況詳細!Y36+勤務状況詳細!Y37)),"")</f>
        <v/>
      </c>
      <c r="I15" s="178"/>
    </row>
    <row r="16" spans="2:10" ht="21.75" customHeight="1">
      <c r="B16" s="176">
        <f>勤務状況詳細!C38</f>
        <v>45211</v>
      </c>
      <c r="C16" s="196" t="str">
        <f>IF(勤務状況詳細!H38="","",IF(勤務状況詳細!H39="",勤務状況詳細!H38,勤務状況詳細!H39))</f>
        <v>就業日</v>
      </c>
      <c r="D16" s="177" t="str">
        <f>勤務状況詳細!J38</f>
        <v/>
      </c>
      <c r="E16" s="184" t="str">
        <f>IFERROR(IF(勤務状況詳細!R39="",勤務状況詳細!R38,IF(勤務状況詳細!R38="",勤務状況詳細!R39,勤務状況詳細!R38+勤務状況詳細!R39)),"")</f>
        <v/>
      </c>
      <c r="F16" s="184" t="str">
        <f>IFERROR(IF(勤務状況詳細!U39="",勤務状況詳細!U38,IF(勤務状況詳細!U38="",勤務状況詳細!U39,勤務状況詳細!U38+勤務状況詳細!U39)),"")</f>
        <v/>
      </c>
      <c r="G16" s="184" t="str">
        <f>IFERROR(IF(勤務状況詳細!X39="",勤務状況詳細!X38,IF(勤務状況詳細!X38="",勤務状況詳細!X39,勤務状況詳細!X38+勤務状況詳細!X39)),"")</f>
        <v/>
      </c>
      <c r="H16" s="198" t="str">
        <f>IFERROR(IF(勤務状況詳細!Y39="",勤務状況詳細!Y38,IF(勤務状況詳細!Y38="",勤務状況詳細!Y39,勤務状況詳細!Y38+勤務状況詳細!Y39)),"")</f>
        <v/>
      </c>
      <c r="I16" s="178"/>
    </row>
    <row r="17" spans="2:9" ht="21.75" customHeight="1">
      <c r="B17" s="176">
        <f>勤務状況詳細!C40</f>
        <v>45212</v>
      </c>
      <c r="C17" s="196" t="str">
        <f>IF(勤務状況詳細!H40="","",IF(勤務状況詳細!H41="",勤務状況詳細!H40,勤務状況詳細!H41))</f>
        <v>就業日</v>
      </c>
      <c r="D17" s="177" t="str">
        <f>勤務状況詳細!J40</f>
        <v/>
      </c>
      <c r="E17" s="184" t="str">
        <f>IFERROR(IF(勤務状況詳細!R41="",勤務状況詳細!R40,IF(勤務状況詳細!R40="",勤務状況詳細!R41,勤務状況詳細!R40+勤務状況詳細!R41)),"")</f>
        <v/>
      </c>
      <c r="F17" s="184" t="str">
        <f>IFERROR(IF(勤務状況詳細!U41="",勤務状況詳細!U40,IF(勤務状況詳細!U40="",勤務状況詳細!U41,勤務状況詳細!U40+勤務状況詳細!U41)),"")</f>
        <v/>
      </c>
      <c r="G17" s="184" t="str">
        <f>IFERROR(IF(勤務状況詳細!X41="",勤務状況詳細!X40,IF(勤務状況詳細!X40="",勤務状況詳細!X41,勤務状況詳細!X40+勤務状況詳細!X41)),"")</f>
        <v/>
      </c>
      <c r="H17" s="198" t="str">
        <f>IFERROR(IF(勤務状況詳細!Y41="",勤務状況詳細!Y40,IF(勤務状況詳細!Y40="",勤務状況詳細!Y41,勤務状況詳細!Y40+勤務状況詳細!Y41)),"")</f>
        <v/>
      </c>
      <c r="I17" s="178"/>
    </row>
    <row r="18" spans="2:9" ht="21.75" customHeight="1">
      <c r="B18" s="176">
        <f>勤務状況詳細!C42</f>
        <v>45213</v>
      </c>
      <c r="C18" s="196" t="str">
        <f>IF(勤務状況詳細!H42="","",IF(勤務状況詳細!H43="",勤務状況詳細!H42,勤務状況詳細!H43))</f>
        <v/>
      </c>
      <c r="D18" s="177" t="str">
        <f>勤務状況詳細!J42</f>
        <v/>
      </c>
      <c r="E18" s="184" t="str">
        <f>IFERROR(IF(勤務状況詳細!R43="",勤務状況詳細!R42,IF(勤務状況詳細!R42="",勤務状況詳細!R43,勤務状況詳細!R42+勤務状況詳細!R43)),"")</f>
        <v/>
      </c>
      <c r="F18" s="184" t="str">
        <f>IFERROR(IF(勤務状況詳細!U43="",勤務状況詳細!U42,IF(勤務状況詳細!U42="",勤務状況詳細!U43,勤務状況詳細!U42+勤務状況詳細!U43)),"")</f>
        <v/>
      </c>
      <c r="G18" s="184" t="str">
        <f>IFERROR(IF(勤務状況詳細!X43="",勤務状況詳細!X42,IF(勤務状況詳細!X42="",勤務状況詳細!X43,勤務状況詳細!X42+勤務状況詳細!X43)),"")</f>
        <v/>
      </c>
      <c r="H18" s="198" t="str">
        <f>IFERROR(IF(勤務状況詳細!Y43="",勤務状況詳細!Y42,IF(勤務状況詳細!Y42="",勤務状況詳細!Y43,勤務状況詳細!Y42+勤務状況詳細!Y43)),"")</f>
        <v/>
      </c>
      <c r="I18" s="178"/>
    </row>
    <row r="19" spans="2:9" ht="21.75" customHeight="1">
      <c r="B19" s="176">
        <f>勤務状況詳細!C44</f>
        <v>45214</v>
      </c>
      <c r="C19" s="196" t="str">
        <f>IF(勤務状況詳細!H44="","",IF(勤務状況詳細!H45="",勤務状況詳細!H44,勤務状況詳細!H45))</f>
        <v/>
      </c>
      <c r="D19" s="177" t="str">
        <f>勤務状況詳細!J44</f>
        <v/>
      </c>
      <c r="E19" s="184" t="str">
        <f>IFERROR(IF(勤務状況詳細!R45="",勤務状況詳細!R44,IF(勤務状況詳細!R44="",勤務状況詳細!R45,勤務状況詳細!R44+勤務状況詳細!R45)),"")</f>
        <v/>
      </c>
      <c r="F19" s="184" t="str">
        <f>IFERROR(IF(勤務状況詳細!U45="",勤務状況詳細!U44,IF(勤務状況詳細!U44="",勤務状況詳細!U45,勤務状況詳細!U44+勤務状況詳細!U45)),"")</f>
        <v/>
      </c>
      <c r="G19" s="184" t="str">
        <f>IFERROR(IF(勤務状況詳細!X45="",勤務状況詳細!X44,IF(勤務状況詳細!X44="",勤務状況詳細!X45,勤務状況詳細!X44+勤務状況詳細!X45)),"")</f>
        <v/>
      </c>
      <c r="H19" s="198" t="str">
        <f>IFERROR(IF(勤務状況詳細!Y45="",勤務状況詳細!Y44,IF(勤務状況詳細!Y44="",勤務状況詳細!Y45,勤務状況詳細!Y44+勤務状況詳細!Y45)),"")</f>
        <v/>
      </c>
      <c r="I19" s="178"/>
    </row>
    <row r="20" spans="2:9" ht="21.75" customHeight="1">
      <c r="B20" s="176">
        <f>勤務状況詳細!C46</f>
        <v>45215</v>
      </c>
      <c r="C20" s="196" t="str">
        <f>IF(勤務状況詳細!H46="","",IF(勤務状況詳細!H47="",勤務状況詳細!H46,勤務状況詳細!H47))</f>
        <v>就業日</v>
      </c>
      <c r="D20" s="177" t="str">
        <f>勤務状況詳細!J46</f>
        <v/>
      </c>
      <c r="E20" s="184" t="str">
        <f>IFERROR(IF(勤務状況詳細!R47="",勤務状況詳細!R46,IF(勤務状況詳細!R46="",勤務状況詳細!R47,勤務状況詳細!R46+勤務状況詳細!R47)),"")</f>
        <v/>
      </c>
      <c r="F20" s="184" t="str">
        <f>IFERROR(IF(勤務状況詳細!U47="",勤務状況詳細!U46,IF(勤務状況詳細!U46="",勤務状況詳細!U47,勤務状況詳細!U46+勤務状況詳細!U47)),"")</f>
        <v/>
      </c>
      <c r="G20" s="184" t="str">
        <f>IFERROR(IF(勤務状況詳細!X47="",勤務状況詳細!X46,IF(勤務状況詳細!X46="",勤務状況詳細!X47,勤務状況詳細!X46+勤務状況詳細!X47)),"")</f>
        <v/>
      </c>
      <c r="H20" s="198" t="str">
        <f>IFERROR(IF(勤務状況詳細!Y47="",勤務状況詳細!Y46,IF(勤務状況詳細!Y46="",勤務状況詳細!Y47,勤務状況詳細!Y46+勤務状況詳細!Y47)),"")</f>
        <v/>
      </c>
      <c r="I20" s="178"/>
    </row>
    <row r="21" spans="2:9" ht="21.75" customHeight="1">
      <c r="B21" s="176">
        <f>勤務状況詳細!C48</f>
        <v>45216</v>
      </c>
      <c r="C21" s="196" t="str">
        <f>IF(勤務状況詳細!H48="","",IF(勤務状況詳細!H49="",勤務状況詳細!H48,勤務状況詳細!H49))</f>
        <v>就業日</v>
      </c>
      <c r="D21" s="177" t="str">
        <f>勤務状況詳細!J48</f>
        <v/>
      </c>
      <c r="E21" s="184" t="str">
        <f>IFERROR(IF(勤務状況詳細!R49="",勤務状況詳細!R48,IF(勤務状況詳細!R48="",勤務状況詳細!R49,勤務状況詳細!R48+勤務状況詳細!R49)),"")</f>
        <v/>
      </c>
      <c r="F21" s="184" t="str">
        <f>IFERROR(IF(勤務状況詳細!U49="",勤務状況詳細!U48,IF(勤務状況詳細!U48="",勤務状況詳細!U49,勤務状況詳細!U48+勤務状況詳細!U49)),"")</f>
        <v/>
      </c>
      <c r="G21" s="184" t="str">
        <f>IFERROR(IF(勤務状況詳細!X49="",勤務状況詳細!X48,IF(勤務状況詳細!X48="",勤務状況詳細!X49,勤務状況詳細!X48+勤務状況詳細!X49)),"")</f>
        <v/>
      </c>
      <c r="H21" s="198" t="str">
        <f>IFERROR(IF(勤務状況詳細!Y49="",勤務状況詳細!Y48,IF(勤務状況詳細!Y48="",勤務状況詳細!Y49,勤務状況詳細!Y48+勤務状況詳細!Y49)),"")</f>
        <v/>
      </c>
      <c r="I21" s="178"/>
    </row>
    <row r="22" spans="2:9" ht="21.75" customHeight="1">
      <c r="B22" s="176">
        <f>勤務状況詳細!C50</f>
        <v>45217</v>
      </c>
      <c r="C22" s="196" t="str">
        <f>IF(勤務状況詳細!H50="","",IF(勤務状況詳細!H51="",勤務状況詳細!H50,勤務状況詳細!H51))</f>
        <v>就業日</v>
      </c>
      <c r="D22" s="177" t="str">
        <f>勤務状況詳細!J50</f>
        <v/>
      </c>
      <c r="E22" s="184" t="str">
        <f>IFERROR(IF(勤務状況詳細!R51="",勤務状況詳細!R50,IF(勤務状況詳細!R50="",勤務状況詳細!R51,勤務状況詳細!R50+勤務状況詳細!R51)),"")</f>
        <v/>
      </c>
      <c r="F22" s="184" t="str">
        <f>IFERROR(IF(勤務状況詳細!U51="",勤務状況詳細!U50,IF(勤務状況詳細!U50="",勤務状況詳細!U51,勤務状況詳細!U50+勤務状況詳細!U51)),"")</f>
        <v/>
      </c>
      <c r="G22" s="184" t="str">
        <f>IFERROR(IF(勤務状況詳細!X51="",勤務状況詳細!X50,IF(勤務状況詳細!X50="",勤務状況詳細!X51,勤務状況詳細!X50+勤務状況詳細!X51)),"")</f>
        <v/>
      </c>
      <c r="H22" s="198" t="str">
        <f>IFERROR(IF(勤務状況詳細!Y51="",勤務状況詳細!Y50,IF(勤務状況詳細!Y50="",勤務状況詳細!Y51,勤務状況詳細!Y50+勤務状況詳細!Y51)),"")</f>
        <v/>
      </c>
      <c r="I22" s="178"/>
    </row>
    <row r="23" spans="2:9" ht="21.75" customHeight="1">
      <c r="B23" s="176">
        <f>勤務状況詳細!C52</f>
        <v>45218</v>
      </c>
      <c r="C23" s="196" t="str">
        <f>IF(勤務状況詳細!H52="","",IF(勤務状況詳細!H53="",勤務状況詳細!H52,勤務状況詳細!H53))</f>
        <v>就業日</v>
      </c>
      <c r="D23" s="177" t="str">
        <f>勤務状況詳細!J52</f>
        <v/>
      </c>
      <c r="E23" s="184" t="str">
        <f>IFERROR(IF(勤務状況詳細!R53="",勤務状況詳細!R52,IF(勤務状況詳細!R52="",勤務状況詳細!R53,勤務状況詳細!R52+勤務状況詳細!R53)),"")</f>
        <v/>
      </c>
      <c r="F23" s="184" t="str">
        <f>IFERROR(IF(勤務状況詳細!U53="",勤務状況詳細!U52,IF(勤務状況詳細!U52="",勤務状況詳細!U53,勤務状況詳細!U52+勤務状況詳細!U53)),"")</f>
        <v/>
      </c>
      <c r="G23" s="184" t="str">
        <f>IFERROR(IF(勤務状況詳細!X53="",勤務状況詳細!X52,IF(勤務状況詳細!X52="",勤務状況詳細!X53,勤務状況詳細!X52+勤務状況詳細!X53)),"")</f>
        <v/>
      </c>
      <c r="H23" s="198" t="str">
        <f>IFERROR(IF(勤務状況詳細!Y53="",勤務状況詳細!Y52,IF(勤務状況詳細!Y52="",勤務状況詳細!Y53,勤務状況詳細!Y52+勤務状況詳細!Y53)),"")</f>
        <v/>
      </c>
      <c r="I23" s="178"/>
    </row>
    <row r="24" spans="2:9" ht="21.75" customHeight="1">
      <c r="B24" s="176">
        <f>勤務状況詳細!C54</f>
        <v>45219</v>
      </c>
      <c r="C24" s="196" t="str">
        <f>IF(勤務状況詳細!H54="","",IF(勤務状況詳細!H55="",勤務状況詳細!H54,勤務状況詳細!H55))</f>
        <v>就業日</v>
      </c>
      <c r="D24" s="177" t="str">
        <f>勤務状況詳細!J54</f>
        <v/>
      </c>
      <c r="E24" s="184" t="str">
        <f>IFERROR(IF(勤務状況詳細!R55="",勤務状況詳細!R54,IF(勤務状況詳細!R54="",勤務状況詳細!R55,勤務状況詳細!R54+勤務状況詳細!R55)),"")</f>
        <v/>
      </c>
      <c r="F24" s="184" t="str">
        <f>IFERROR(IF(勤務状況詳細!U55="",勤務状況詳細!U54,IF(勤務状況詳細!U54="",勤務状況詳細!U55,勤務状況詳細!U54+勤務状況詳細!U55)),"")</f>
        <v/>
      </c>
      <c r="G24" s="184" t="str">
        <f>IFERROR(IF(勤務状況詳細!X55="",勤務状況詳細!X54,IF(勤務状況詳細!X54="",勤務状況詳細!X55,勤務状況詳細!X54+勤務状況詳細!X55)),"")</f>
        <v/>
      </c>
      <c r="H24" s="198" t="str">
        <f>IFERROR(IF(勤務状況詳細!Y55="",勤務状況詳細!Y54,IF(勤務状況詳細!Y54="",勤務状況詳細!Y55,勤務状況詳細!Y54+勤務状況詳細!Y55)),"")</f>
        <v/>
      </c>
      <c r="I24" s="178"/>
    </row>
    <row r="25" spans="2:9" ht="21.75" customHeight="1">
      <c r="B25" s="176">
        <f>勤務状況詳細!C56</f>
        <v>45220</v>
      </c>
      <c r="C25" s="196" t="str">
        <f>IF(勤務状況詳細!H56="","",IF(勤務状況詳細!H57="",勤務状況詳細!H56,勤務状況詳細!H57))</f>
        <v/>
      </c>
      <c r="D25" s="177" t="str">
        <f>勤務状況詳細!J56</f>
        <v/>
      </c>
      <c r="E25" s="184" t="str">
        <f>IFERROR(IF(勤務状況詳細!R57="",勤務状況詳細!R56,IF(勤務状況詳細!R56="",勤務状況詳細!R57,勤務状況詳細!R56+勤務状況詳細!R57)),"")</f>
        <v/>
      </c>
      <c r="F25" s="184" t="str">
        <f>IFERROR(IF(勤務状況詳細!U57="",勤務状況詳細!U56,IF(勤務状況詳細!U56="",勤務状況詳細!U57,勤務状況詳細!U56+勤務状況詳細!U57)),"")</f>
        <v/>
      </c>
      <c r="G25" s="184" t="str">
        <f>IFERROR(IF(勤務状況詳細!X57="",勤務状況詳細!X56,IF(勤務状況詳細!X56="",勤務状況詳細!X57,勤務状況詳細!X56+勤務状況詳細!X57)),"")</f>
        <v/>
      </c>
      <c r="H25" s="198" t="str">
        <f>IFERROR(IF(勤務状況詳細!Y57="",勤務状況詳細!Y56,IF(勤務状況詳細!Y56="",勤務状況詳細!Y57,勤務状況詳細!Y56+勤務状況詳細!Y57)),"")</f>
        <v/>
      </c>
      <c r="I25" s="178"/>
    </row>
    <row r="26" spans="2:9" ht="21.75" customHeight="1">
      <c r="B26" s="176">
        <f>勤務状況詳細!C58</f>
        <v>45221</v>
      </c>
      <c r="C26" s="196" t="str">
        <f>IF(勤務状況詳細!H58="","",IF(勤務状況詳細!H59="",勤務状況詳細!H58,勤務状況詳細!H59))</f>
        <v/>
      </c>
      <c r="D26" s="177" t="str">
        <f>勤務状況詳細!J58</f>
        <v/>
      </c>
      <c r="E26" s="184" t="str">
        <f>IFERROR(IF(勤務状況詳細!R59="",勤務状況詳細!R58,IF(勤務状況詳細!R58="",勤務状況詳細!R59,勤務状況詳細!R58+勤務状況詳細!R59)),"")</f>
        <v/>
      </c>
      <c r="F26" s="184" t="str">
        <f>IFERROR(IF(勤務状況詳細!U59="",勤務状況詳細!U58,IF(勤務状況詳細!U58="",勤務状況詳細!U59,勤務状況詳細!U58+勤務状況詳細!U59)),"")</f>
        <v/>
      </c>
      <c r="G26" s="184" t="str">
        <f>IFERROR(IF(勤務状況詳細!X59="",勤務状況詳細!X58,IF(勤務状況詳細!X58="",勤務状況詳細!X59,勤務状況詳細!X58+勤務状況詳細!X59)),"")</f>
        <v/>
      </c>
      <c r="H26" s="198" t="str">
        <f>IFERROR(IF(勤務状況詳細!Y59="",勤務状況詳細!Y58,IF(勤務状況詳細!Y58="",勤務状況詳細!Y59,勤務状況詳細!Y58+勤務状況詳細!Y59)),"")</f>
        <v/>
      </c>
      <c r="I26" s="178"/>
    </row>
    <row r="27" spans="2:9" ht="21.75" customHeight="1">
      <c r="B27" s="176">
        <f>勤務状況詳細!C60</f>
        <v>45222</v>
      </c>
      <c r="C27" s="196" t="str">
        <f>IF(勤務状況詳細!H60="","",IF(勤務状況詳細!H61="",勤務状況詳細!H60,勤務状況詳細!H61))</f>
        <v>就業日</v>
      </c>
      <c r="D27" s="177" t="str">
        <f>勤務状況詳細!J60</f>
        <v/>
      </c>
      <c r="E27" s="184" t="str">
        <f>IFERROR(IF(勤務状況詳細!R61="",勤務状況詳細!R60,IF(勤務状況詳細!R60="",勤務状況詳細!R61,勤務状況詳細!R60+勤務状況詳細!R61)),"")</f>
        <v/>
      </c>
      <c r="F27" s="184" t="str">
        <f>IFERROR(IF(勤務状況詳細!U61="",勤務状況詳細!U60,IF(勤務状況詳細!U60="",勤務状況詳細!U61,勤務状況詳細!U60+勤務状況詳細!U61)),"")</f>
        <v/>
      </c>
      <c r="G27" s="184" t="str">
        <f>IFERROR(IF(勤務状況詳細!X61="",勤務状況詳細!X60,IF(勤務状況詳細!X60="",勤務状況詳細!X61,勤務状況詳細!X60+勤務状況詳細!X61)),"")</f>
        <v/>
      </c>
      <c r="H27" s="198" t="str">
        <f>IFERROR(IF(勤務状況詳細!Y61="",勤務状況詳細!Y60,IF(勤務状況詳細!Y60="",勤務状況詳細!Y61,勤務状況詳細!Y60+勤務状況詳細!Y61)),"")</f>
        <v/>
      </c>
      <c r="I27" s="178"/>
    </row>
    <row r="28" spans="2:9" ht="21.75" customHeight="1">
      <c r="B28" s="176">
        <f>勤務状況詳細!C62</f>
        <v>45223</v>
      </c>
      <c r="C28" s="196" t="str">
        <f>IF(勤務状況詳細!H62="","",IF(勤務状況詳細!H63="",勤務状況詳細!H62,勤務状況詳細!H63))</f>
        <v>就業日</v>
      </c>
      <c r="D28" s="177" t="str">
        <f>勤務状況詳細!J62</f>
        <v/>
      </c>
      <c r="E28" s="184" t="str">
        <f>IFERROR(IF(勤務状況詳細!R63="",勤務状況詳細!R62,IF(勤務状況詳細!R62="",勤務状況詳細!R63,勤務状況詳細!R62+勤務状況詳細!R63)),"")</f>
        <v/>
      </c>
      <c r="F28" s="184" t="str">
        <f>IFERROR(IF(勤務状況詳細!U63="",勤務状況詳細!U62,IF(勤務状況詳細!U62="",勤務状況詳細!U63,勤務状況詳細!U62+勤務状況詳細!U63)),"")</f>
        <v/>
      </c>
      <c r="G28" s="184" t="str">
        <f>IFERROR(IF(勤務状況詳細!X63="",勤務状況詳細!X62,IF(勤務状況詳細!X62="",勤務状況詳細!X63,勤務状況詳細!X62+勤務状況詳細!X63)),"")</f>
        <v/>
      </c>
      <c r="H28" s="198" t="str">
        <f>IFERROR(IF(勤務状況詳細!Y63="",勤務状況詳細!Y62,IF(勤務状況詳細!Y62="",勤務状況詳細!Y63,勤務状況詳細!Y62+勤務状況詳細!Y63)),"")</f>
        <v/>
      </c>
      <c r="I28" s="178"/>
    </row>
    <row r="29" spans="2:9" ht="21.75" customHeight="1">
      <c r="B29" s="176">
        <f>勤務状況詳細!C64</f>
        <v>45224</v>
      </c>
      <c r="C29" s="196" t="str">
        <f>IF(勤務状況詳細!H64="","",IF(勤務状況詳細!H65="",勤務状況詳細!H64,勤務状況詳細!H65))</f>
        <v>就業日</v>
      </c>
      <c r="D29" s="177" t="str">
        <f>勤務状況詳細!J64</f>
        <v/>
      </c>
      <c r="E29" s="184" t="str">
        <f>IFERROR(IF(勤務状況詳細!R65="",勤務状況詳細!R64,IF(勤務状況詳細!R64="",勤務状況詳細!R65,勤務状況詳細!R64+勤務状況詳細!R65)),"")</f>
        <v/>
      </c>
      <c r="F29" s="184" t="str">
        <f>IFERROR(IF(勤務状況詳細!U65="",勤務状況詳細!U64,IF(勤務状況詳細!U64="",勤務状況詳細!U65,勤務状況詳細!U64+勤務状況詳細!U65)),"")</f>
        <v/>
      </c>
      <c r="G29" s="184" t="str">
        <f>IFERROR(IF(勤務状況詳細!X65="",勤務状況詳細!X64,IF(勤務状況詳細!X64="",勤務状況詳細!X65,勤務状況詳細!X64+勤務状況詳細!X65)),"")</f>
        <v/>
      </c>
      <c r="H29" s="198" t="str">
        <f>IFERROR(IF(勤務状況詳細!Y65="",勤務状況詳細!Y64,IF(勤務状況詳細!Y64="",勤務状況詳細!Y65,勤務状況詳細!Y64+勤務状況詳細!Y65)),"")</f>
        <v/>
      </c>
      <c r="I29" s="178"/>
    </row>
    <row r="30" spans="2:9" ht="21.75" customHeight="1">
      <c r="B30" s="176">
        <f>勤務状況詳細!C66</f>
        <v>45225</v>
      </c>
      <c r="C30" s="196" t="str">
        <f>IF(勤務状況詳細!H66="","",IF(勤務状況詳細!H67="",勤務状況詳細!H66,勤務状況詳細!H67))</f>
        <v>就業日</v>
      </c>
      <c r="D30" s="177" t="str">
        <f>勤務状況詳細!J66</f>
        <v/>
      </c>
      <c r="E30" s="184" t="str">
        <f>IFERROR(IF(勤務状況詳細!R67="",勤務状況詳細!R66,IF(勤務状況詳細!R66="",勤務状況詳細!R67,勤務状況詳細!R66+勤務状況詳細!R67)),"")</f>
        <v/>
      </c>
      <c r="F30" s="184" t="str">
        <f>IFERROR(IF(勤務状況詳細!U67="",勤務状況詳細!U66,IF(勤務状況詳細!U66="",勤務状況詳細!U67,勤務状況詳細!U66+勤務状況詳細!U67)),"")</f>
        <v/>
      </c>
      <c r="G30" s="184" t="str">
        <f>IFERROR(IF(勤務状況詳細!X67="",勤務状況詳細!X66,IF(勤務状況詳細!X66="",勤務状況詳細!X67,勤務状況詳細!X66+勤務状況詳細!X67)),"")</f>
        <v/>
      </c>
      <c r="H30" s="198" t="str">
        <f>IFERROR(IF(勤務状況詳細!Y67="",勤務状況詳細!Y66,IF(勤務状況詳細!Y66="",勤務状況詳細!Y67,勤務状況詳細!Y66+勤務状況詳細!Y67)),"")</f>
        <v/>
      </c>
      <c r="I30" s="178"/>
    </row>
    <row r="31" spans="2:9" ht="21.75" customHeight="1">
      <c r="B31" s="176">
        <f>勤務状況詳細!C68</f>
        <v>45226</v>
      </c>
      <c r="C31" s="196" t="str">
        <f>IF(勤務状況詳細!H68="","",IF(勤務状況詳細!H69="",勤務状況詳細!H68,勤務状況詳細!H69))</f>
        <v>就業日</v>
      </c>
      <c r="D31" s="177" t="str">
        <f>勤務状況詳細!J68</f>
        <v/>
      </c>
      <c r="E31" s="184" t="str">
        <f>IFERROR(IF(勤務状況詳細!R69="",勤務状況詳細!R68,IF(勤務状況詳細!R68="",勤務状況詳細!R69,勤務状況詳細!R68+勤務状況詳細!R69)),"")</f>
        <v/>
      </c>
      <c r="F31" s="184" t="str">
        <f>IFERROR(IF(勤務状況詳細!U69="",勤務状況詳細!U68,IF(勤務状況詳細!U68="",勤務状況詳細!U69,勤務状況詳細!U68+勤務状況詳細!U69)),"")</f>
        <v/>
      </c>
      <c r="G31" s="184" t="str">
        <f>IFERROR(IF(勤務状況詳細!X69="",勤務状況詳細!X68,IF(勤務状況詳細!X68="",勤務状況詳細!X69,勤務状況詳細!X68+勤務状況詳細!X69)),"")</f>
        <v/>
      </c>
      <c r="H31" s="198" t="str">
        <f>IFERROR(IF(勤務状況詳細!Y69="",勤務状況詳細!Y68,IF(勤務状況詳細!Y68="",勤務状況詳細!Y69,勤務状況詳細!Y68+勤務状況詳細!Y69)),"")</f>
        <v/>
      </c>
      <c r="I31" s="178"/>
    </row>
    <row r="32" spans="2:9" ht="21.75" customHeight="1">
      <c r="B32" s="176">
        <f>勤務状況詳細!C70</f>
        <v>45227</v>
      </c>
      <c r="C32" s="196" t="str">
        <f>IF(勤務状況詳細!H70="","",IF(勤務状況詳細!H71="",勤務状況詳細!H70,勤務状況詳細!H71))</f>
        <v/>
      </c>
      <c r="D32" s="177" t="str">
        <f>勤務状況詳細!J70</f>
        <v/>
      </c>
      <c r="E32" s="184" t="str">
        <f>IFERROR(IF(勤務状況詳細!R71="",勤務状況詳細!R70,IF(勤務状況詳細!R70="",勤務状況詳細!R71,勤務状況詳細!R70+勤務状況詳細!R71)),"")</f>
        <v/>
      </c>
      <c r="F32" s="184" t="str">
        <f>IFERROR(IF(勤務状況詳細!U71="",勤務状況詳細!U70,IF(勤務状況詳細!U70="",勤務状況詳細!U71,勤務状況詳細!U70+勤務状況詳細!U71)),"")</f>
        <v/>
      </c>
      <c r="G32" s="184" t="str">
        <f>IFERROR(IF(勤務状況詳細!X71="",勤務状況詳細!X70,IF(勤務状況詳細!X70="",勤務状況詳細!X71,勤務状況詳細!X70+勤務状況詳細!X71)),"")</f>
        <v/>
      </c>
      <c r="H32" s="198" t="str">
        <f>IFERROR(IF(勤務状況詳細!Y71="",勤務状況詳細!Y70,IF(勤務状況詳細!Y70="",勤務状況詳細!Y71,勤務状況詳細!Y70+勤務状況詳細!Y71)),"")</f>
        <v/>
      </c>
      <c r="I32" s="178"/>
    </row>
    <row r="33" spans="1:12" ht="21.75" customHeight="1">
      <c r="B33" s="176">
        <f>勤務状況詳細!C72</f>
        <v>45228</v>
      </c>
      <c r="C33" s="196" t="str">
        <f>IF(勤務状況詳細!H72="","",IF(勤務状況詳細!H73="",勤務状況詳細!H72,勤務状況詳細!H73))</f>
        <v/>
      </c>
      <c r="D33" s="177" t="str">
        <f>勤務状況詳細!J72</f>
        <v/>
      </c>
      <c r="E33" s="184" t="str">
        <f>IFERROR(IF(勤務状況詳細!R73="",勤務状況詳細!R72,IF(勤務状況詳細!R72="",勤務状況詳細!R73,勤務状況詳細!R72+勤務状況詳細!R73)),"")</f>
        <v/>
      </c>
      <c r="F33" s="184" t="str">
        <f>IFERROR(IF(勤務状況詳細!U73="",勤務状況詳細!U72,IF(勤務状況詳細!U72="",勤務状況詳細!U73,勤務状況詳細!U72+勤務状況詳細!U73)),"")</f>
        <v/>
      </c>
      <c r="G33" s="184" t="str">
        <f>IFERROR(IF(勤務状況詳細!X73="",勤務状況詳細!X72,IF(勤務状況詳細!X72="",勤務状況詳細!X73,勤務状況詳細!X72+勤務状況詳細!X73)),"")</f>
        <v/>
      </c>
      <c r="H33" s="198" t="str">
        <f>IFERROR(IF(勤務状況詳細!Y73="",勤務状況詳細!Y72,IF(勤務状況詳細!Y72="",勤務状況詳細!Y73,勤務状況詳細!Y72+勤務状況詳細!Y73)),"")</f>
        <v/>
      </c>
      <c r="I33" s="178"/>
    </row>
    <row r="34" spans="1:12" ht="21.75" customHeight="1">
      <c r="B34" s="176">
        <f>勤務状況詳細!C74</f>
        <v>45229</v>
      </c>
      <c r="C34" s="196" t="str">
        <f>IF(勤務状況詳細!H74="","",IF(勤務状況詳細!H75="",勤務状況詳細!H74,勤務状況詳細!H75))</f>
        <v>就業日</v>
      </c>
      <c r="D34" s="177" t="str">
        <f>勤務状況詳細!J74</f>
        <v/>
      </c>
      <c r="E34" s="184" t="str">
        <f>IFERROR(IF(勤務状況詳細!R75="",勤務状況詳細!R74,IF(勤務状況詳細!R74="",勤務状況詳細!R75,勤務状況詳細!R74+勤務状況詳細!R75)),"")</f>
        <v/>
      </c>
      <c r="F34" s="184" t="str">
        <f>IFERROR(IF(勤務状況詳細!U75="",勤務状況詳細!U74,IF(勤務状況詳細!U74="",勤務状況詳細!U75,勤務状況詳細!U74+勤務状況詳細!U75)),"")</f>
        <v/>
      </c>
      <c r="G34" s="184" t="str">
        <f>IFERROR(IF(勤務状況詳細!X75="",勤務状況詳細!X74,IF(勤務状況詳細!X74="",勤務状況詳細!X75,勤務状況詳細!X74+勤務状況詳細!X75)),"")</f>
        <v/>
      </c>
      <c r="H34" s="198" t="str">
        <f>IFERROR(IF(勤務状況詳細!Y75="",勤務状況詳細!Y74,IF(勤務状況詳細!Y74="",勤務状況詳細!Y75,勤務状況詳細!Y74+勤務状況詳細!Y75)),"")</f>
        <v/>
      </c>
      <c r="I34" s="178"/>
    </row>
    <row r="35" spans="1:12" ht="21.75" customHeight="1">
      <c r="B35" s="176">
        <f>勤務状況詳細!C76</f>
        <v>45230</v>
      </c>
      <c r="C35" s="196" t="str">
        <f>IF(勤務状況詳細!H76="","",IF(勤務状況詳細!H77="",勤務状況詳細!H76,勤務状況詳細!H77))</f>
        <v>就業日</v>
      </c>
      <c r="D35" s="177" t="str">
        <f>勤務状況詳細!J76</f>
        <v/>
      </c>
      <c r="E35" s="184" t="str">
        <f>IFERROR(IF(勤務状況詳細!R77="",勤務状況詳細!R76,IF(勤務状況詳細!R76="",勤務状況詳細!R77,勤務状況詳細!R76+勤務状況詳細!R77)),"")</f>
        <v/>
      </c>
      <c r="F35" s="184" t="str">
        <f>IFERROR(IF(勤務状況詳細!U77="",勤務状況詳細!U76,IF(勤務状況詳細!U76="",勤務状況詳細!U77,勤務状況詳細!U76+勤務状況詳細!U77)),"")</f>
        <v/>
      </c>
      <c r="G35" s="184" t="str">
        <f>IFERROR(IF(勤務状況詳細!X77="",勤務状況詳細!X76,IF(勤務状況詳細!X76="",勤務状況詳細!X77,勤務状況詳細!X76+勤務状況詳細!X77)),"")</f>
        <v/>
      </c>
      <c r="H35" s="198" t="str">
        <f>IFERROR(IF(勤務状況詳細!Y77="",勤務状況詳細!Y76,IF(勤務状況詳細!Y76="",勤務状況詳細!Y77,勤務状況詳細!Y76+勤務状況詳細!Y77)),"")</f>
        <v/>
      </c>
      <c r="I35" s="178"/>
    </row>
    <row r="36" spans="1:12" ht="22.5" customHeight="1">
      <c r="B36" s="179" t="s">
        <v>183</v>
      </c>
      <c r="C36" s="180">
        <f>SUBTOTAL(103,テーブル1[現場名])</f>
        <v>31</v>
      </c>
      <c r="D36" s="180">
        <f>SUBTOTAL(103,テーブル1[勤務日])</f>
        <v>31</v>
      </c>
      <c r="E36" s="185">
        <f>SUBTOTAL(109,テーブル1[就業時間])</f>
        <v>0</v>
      </c>
      <c r="F36" s="186">
        <f>SUBTOTAL(109,テーブル1[時間外就業])</f>
        <v>0</v>
      </c>
      <c r="G36" s="187">
        <f>SUBTOTAL(109,テーブル1[深夜就業])</f>
        <v>0</v>
      </c>
      <c r="H36" s="181">
        <f>SUBTOTAL(109,テーブル1[備考])</f>
        <v>0</v>
      </c>
    </row>
    <row r="37" spans="1:12" ht="15" customHeight="1">
      <c r="H37" s="182"/>
      <c r="I37" s="175"/>
      <c r="J37" s="175"/>
      <c r="K37" s="183"/>
      <c r="L37" s="183"/>
    </row>
    <row r="38" spans="1:12" ht="15" customHeight="1">
      <c r="H38" s="182"/>
      <c r="I38" s="175"/>
      <c r="J38" s="175"/>
      <c r="K38" s="183"/>
      <c r="L38" s="183"/>
    </row>
    <row r="39" spans="1:12" ht="20.25" customHeight="1">
      <c r="A39" s="194"/>
      <c r="B39" s="166" t="s">
        <v>180</v>
      </c>
      <c r="C39" s="195"/>
      <c r="D39" s="194"/>
      <c r="E39" s="194"/>
      <c r="F39" s="194"/>
      <c r="G39" s="194"/>
      <c r="H39" s="195"/>
      <c r="I39" s="175"/>
      <c r="J39" s="175"/>
      <c r="K39" s="183"/>
      <c r="L39" s="183"/>
    </row>
    <row r="40" spans="1:12" ht="8.25" customHeight="1"/>
    <row r="41" spans="1:12" ht="19.5" customHeight="1">
      <c r="A41" s="190"/>
      <c r="B41" s="191"/>
      <c r="C41" s="192" t="s">
        <v>175</v>
      </c>
      <c r="D41" s="151" t="s">
        <v>176</v>
      </c>
      <c r="E41" s="190"/>
    </row>
    <row r="42" spans="1:12" ht="19.5" customHeight="1">
      <c r="A42" s="190"/>
      <c r="B42" s="191"/>
      <c r="C42" s="154"/>
      <c r="D42" s="155">
        <v>21</v>
      </c>
      <c r="E42" s="193"/>
    </row>
    <row r="43" spans="1:12" ht="19.5" customHeight="1">
      <c r="A43" s="190"/>
      <c r="B43" s="191"/>
      <c r="C43" s="160"/>
      <c r="D43" s="15"/>
      <c r="E43" s="190"/>
    </row>
    <row r="44" spans="1:12" ht="19.5" customHeight="1">
      <c r="A44" s="190"/>
      <c r="B44" s="204" t="s">
        <v>188</v>
      </c>
      <c r="C44" s="199" t="s">
        <v>174</v>
      </c>
      <c r="D44" s="205" t="s">
        <v>96</v>
      </c>
      <c r="E44" s="206" t="s">
        <v>177</v>
      </c>
    </row>
    <row r="45" spans="1:12" ht="19.5" customHeight="1">
      <c r="A45" s="190"/>
      <c r="B45" s="200"/>
      <c r="C45" s="188" t="s">
        <v>192</v>
      </c>
      <c r="D45" s="161">
        <v>21</v>
      </c>
      <c r="E45" s="202">
        <f>IF(OR($C45="",$D45=""),"",$C$42/$D$42*$D45)</f>
        <v>0</v>
      </c>
    </row>
    <row r="46" spans="1:12" ht="19.5" customHeight="1">
      <c r="A46" s="190"/>
      <c r="B46" s="201" t="s">
        <v>193</v>
      </c>
      <c r="C46" s="189"/>
      <c r="D46" s="162"/>
      <c r="E46" s="203" t="str">
        <f t="shared" ref="E46:E50" si="0">IF(OR($C46="",$D46=""),"",$C$42/$D$42*$D46)</f>
        <v/>
      </c>
    </row>
    <row r="47" spans="1:12" ht="19.5" customHeight="1">
      <c r="A47" s="190"/>
      <c r="B47" s="201" t="s">
        <v>193</v>
      </c>
      <c r="C47" s="189"/>
      <c r="D47" s="162"/>
      <c r="E47" s="203" t="str">
        <f t="shared" si="0"/>
        <v/>
      </c>
    </row>
    <row r="48" spans="1:12" ht="19.5" customHeight="1">
      <c r="A48" s="190"/>
      <c r="B48" s="201"/>
      <c r="C48" s="189"/>
      <c r="D48" s="162"/>
      <c r="E48" s="203" t="str">
        <f t="shared" si="0"/>
        <v/>
      </c>
    </row>
    <row r="49" spans="1:5" ht="19.5" customHeight="1">
      <c r="A49" s="190"/>
      <c r="B49" s="201"/>
      <c r="C49" s="189"/>
      <c r="D49" s="162"/>
      <c r="E49" s="203" t="str">
        <f t="shared" si="0"/>
        <v/>
      </c>
    </row>
    <row r="50" spans="1:5" ht="19.5" customHeight="1">
      <c r="A50" s="190"/>
      <c r="B50" s="201"/>
      <c r="C50" s="189"/>
      <c r="D50" s="162"/>
      <c r="E50" s="203" t="str">
        <f t="shared" si="0"/>
        <v/>
      </c>
    </row>
    <row r="51" spans="1:5" ht="19.5" customHeight="1">
      <c r="A51" s="190"/>
      <c r="B51" s="207" t="s">
        <v>183</v>
      </c>
      <c r="C51" s="208"/>
      <c r="D51" s="209">
        <f>SUBTOTAL(109,給与振分処理一覧!$D$45:$D$50)</f>
        <v>21</v>
      </c>
      <c r="E51" s="210">
        <f>SUBTOTAL(109,給与振分処理一覧!$E$45:$E$50)</f>
        <v>0</v>
      </c>
    </row>
  </sheetData>
  <sheetProtection algorithmName="SHA-512" hashValue="IxFpgdXhWlJgHuMvP664skJqkZnSKwDVuQFsdh+gB2ksu9X03bdALaBafvVk77ezwcrWM/QlwAVKGIBN0A+Nyw==" saltValue="8J7RTZqncPW4ElQQdwEoTQ==" spinCount="100000" sheet="1" objects="1" scenarios="1"/>
  <phoneticPr fontId="4"/>
  <conditionalFormatting sqref="B39">
    <cfRule type="containsText" dxfId="76" priority="1" operator="containsText" text="日">
      <formula>NOT(ISERROR(SEARCH("日",B39)))</formula>
    </cfRule>
  </conditionalFormatting>
  <pageMargins left="0.70866141732283472" right="0.51181102362204722" top="0.74803149606299213" bottom="0.55118110236220474" header="0.31496062992125984" footer="0.31496062992125984"/>
  <pageSetup paperSize="9" scale="99" orientation="portrait" verticalDpi="0"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CF7BDF-8A46-4C90-8ECF-1377512FF496}">
  <sheetPr>
    <tabColor theme="7" tint="0.79998168889431442"/>
  </sheetPr>
  <dimension ref="A1:BN77"/>
  <sheetViews>
    <sheetView zoomScale="93" zoomScaleNormal="93" zoomScaleSheetLayoutView="80" workbookViewId="0">
      <pane xSplit="6" ySplit="12" topLeftCell="G13" activePane="bottomRight" state="frozen"/>
      <selection activeCell="G26" sqref="G26:L27"/>
      <selection pane="topRight" activeCell="G26" sqref="G26:L27"/>
      <selection pane="bottomLeft" activeCell="G26" sqref="G26:L27"/>
      <selection pane="bottomRight" activeCell="D13" sqref="D13:F14"/>
    </sheetView>
  </sheetViews>
  <sheetFormatPr defaultColWidth="3.5" defaultRowHeight="16.5" customHeight="1"/>
  <cols>
    <col min="1" max="1" width="1.5" style="104" customWidth="1"/>
    <col min="2" max="3" width="3.5" style="104" hidden="1" customWidth="1"/>
    <col min="4" max="15" width="3.5" style="104"/>
    <col min="16" max="16" width="3.375" style="104" customWidth="1"/>
    <col min="17" max="27" width="3.5" style="104"/>
    <col min="28" max="28" width="5.125" style="104" customWidth="1"/>
    <col min="29" max="29" width="3.75" style="104" customWidth="1"/>
    <col min="30" max="48" width="3.5" style="104"/>
    <col min="49" max="66" width="3.5" style="104" customWidth="1"/>
    <col min="67" max="16384" width="3.5" style="104"/>
  </cols>
  <sheetData>
    <row r="1" spans="1:66" ht="16.5" customHeight="1">
      <c r="D1" s="877" t="s">
        <v>122</v>
      </c>
      <c r="E1" s="877"/>
      <c r="F1" s="877"/>
      <c r="G1" s="877"/>
      <c r="H1" s="877"/>
      <c r="I1" s="877"/>
      <c r="J1" s="878" t="s">
        <v>123</v>
      </c>
      <c r="K1" s="878"/>
      <c r="L1" s="878"/>
      <c r="M1" s="878"/>
      <c r="N1" s="878"/>
      <c r="O1" s="878"/>
      <c r="P1" s="878"/>
      <c r="Q1" s="878"/>
      <c r="R1" s="878"/>
      <c r="S1" s="878"/>
      <c r="T1" s="879" t="s">
        <v>124</v>
      </c>
      <c r="U1" s="879"/>
      <c r="V1" s="879"/>
      <c r="W1" s="879"/>
      <c r="X1" s="879"/>
      <c r="Y1" s="879"/>
      <c r="Z1" s="879"/>
      <c r="AA1" s="879"/>
      <c r="AB1" s="879"/>
      <c r="AC1" s="879"/>
      <c r="AD1" s="879"/>
      <c r="AE1" s="879"/>
      <c r="AF1" s="879"/>
      <c r="AG1" s="123"/>
      <c r="AH1" s="123"/>
      <c r="AI1" s="123"/>
      <c r="AJ1" s="123"/>
      <c r="AK1" s="123"/>
      <c r="AL1" s="123"/>
      <c r="AM1" s="123"/>
      <c r="AN1" s="123"/>
      <c r="AO1" s="123"/>
      <c r="AP1" s="123"/>
      <c r="AQ1" s="123"/>
      <c r="AR1" s="123"/>
      <c r="AS1" s="123"/>
      <c r="AT1" s="123"/>
      <c r="AU1" s="123"/>
    </row>
    <row r="2" spans="1:66" ht="16.5" customHeight="1">
      <c r="D2" s="877"/>
      <c r="E2" s="877"/>
      <c r="F2" s="877"/>
      <c r="G2" s="877"/>
      <c r="H2" s="877"/>
      <c r="I2" s="877"/>
      <c r="J2" s="878"/>
      <c r="K2" s="878"/>
      <c r="L2" s="878"/>
      <c r="M2" s="878"/>
      <c r="N2" s="878"/>
      <c r="O2" s="878"/>
      <c r="P2" s="878"/>
      <c r="Q2" s="878"/>
      <c r="R2" s="878"/>
      <c r="S2" s="878"/>
      <c r="T2" s="879"/>
      <c r="U2" s="879"/>
      <c r="V2" s="879"/>
      <c r="W2" s="879"/>
      <c r="X2" s="879"/>
      <c r="Y2" s="879"/>
      <c r="Z2" s="879"/>
      <c r="AA2" s="879"/>
      <c r="AB2" s="879"/>
      <c r="AC2" s="879"/>
      <c r="AD2" s="879"/>
      <c r="AE2" s="879"/>
      <c r="AF2" s="879"/>
      <c r="AG2" s="860" t="s">
        <v>164</v>
      </c>
      <c r="AH2" s="861"/>
      <c r="AI2" s="861"/>
      <c r="AJ2" s="871"/>
      <c r="AK2" s="871"/>
      <c r="AL2" s="871"/>
      <c r="AM2" s="871"/>
      <c r="AN2" s="871"/>
      <c r="AO2" s="871"/>
      <c r="AP2" s="871"/>
      <c r="AQ2" s="871"/>
      <c r="AR2" s="871"/>
      <c r="AS2" s="871"/>
      <c r="AT2" s="871"/>
      <c r="AU2" s="872"/>
    </row>
    <row r="3" spans="1:66" ht="2.25" customHeight="1">
      <c r="D3" s="124"/>
      <c r="E3" s="124"/>
      <c r="F3" s="124"/>
      <c r="G3" s="124"/>
      <c r="H3" s="124"/>
      <c r="I3" s="124"/>
      <c r="J3" s="124"/>
      <c r="K3" s="124"/>
      <c r="L3" s="124"/>
      <c r="M3" s="124"/>
      <c r="N3" s="124"/>
      <c r="O3" s="124"/>
      <c r="P3" s="124"/>
      <c r="Q3" s="124"/>
      <c r="R3" s="124"/>
      <c r="S3" s="124"/>
      <c r="T3" s="124"/>
      <c r="U3" s="124"/>
      <c r="V3" s="124"/>
      <c r="W3" s="124"/>
      <c r="X3" s="124"/>
      <c r="Y3" s="124"/>
      <c r="Z3" s="124"/>
      <c r="AA3" s="124"/>
      <c r="AB3" s="124"/>
      <c r="AC3" s="124"/>
      <c r="AD3" s="124"/>
      <c r="AE3" s="124"/>
      <c r="AF3" s="124"/>
      <c r="AG3" s="862"/>
      <c r="AH3" s="863"/>
      <c r="AI3" s="863"/>
      <c r="AJ3" s="873"/>
      <c r="AK3" s="873"/>
      <c r="AL3" s="873"/>
      <c r="AM3" s="873"/>
      <c r="AN3" s="873"/>
      <c r="AO3" s="873"/>
      <c r="AP3" s="873"/>
      <c r="AQ3" s="873"/>
      <c r="AR3" s="873"/>
      <c r="AS3" s="873"/>
      <c r="AT3" s="873"/>
      <c r="AU3" s="874"/>
    </row>
    <row r="4" spans="1:66" s="105" customFormat="1" ht="27" customHeight="1">
      <c r="D4" s="880" t="s">
        <v>125</v>
      </c>
      <c r="E4" s="880"/>
      <c r="F4" s="880"/>
      <c r="G4" s="881"/>
      <c r="H4" s="881"/>
      <c r="I4" s="881"/>
      <c r="J4" s="881"/>
      <c r="K4" s="881"/>
      <c r="L4" s="881"/>
      <c r="M4" s="881"/>
      <c r="N4" s="881"/>
      <c r="O4" s="881"/>
      <c r="P4" s="882"/>
      <c r="Q4" s="883"/>
      <c r="R4" s="883"/>
      <c r="S4" s="863"/>
      <c r="T4" s="863"/>
      <c r="U4" s="863"/>
      <c r="V4" s="863"/>
      <c r="W4" s="863"/>
      <c r="X4" s="863"/>
      <c r="Y4" s="863"/>
      <c r="Z4" s="863"/>
      <c r="AA4" s="884"/>
      <c r="AB4" s="884"/>
      <c r="AC4" s="884"/>
      <c r="AD4" s="884"/>
      <c r="AE4" s="123"/>
      <c r="AF4" s="123"/>
      <c r="AG4" s="864"/>
      <c r="AH4" s="865"/>
      <c r="AI4" s="865"/>
      <c r="AJ4" s="875"/>
      <c r="AK4" s="875"/>
      <c r="AL4" s="875"/>
      <c r="AM4" s="875"/>
      <c r="AN4" s="875"/>
      <c r="AO4" s="875"/>
      <c r="AP4" s="875"/>
      <c r="AQ4" s="875"/>
      <c r="AR4" s="875"/>
      <c r="AS4" s="875"/>
      <c r="AT4" s="875"/>
      <c r="AU4" s="876"/>
      <c r="BB4" s="104"/>
      <c r="BC4" s="104"/>
      <c r="BD4" s="104"/>
      <c r="BE4" s="104"/>
      <c r="BF4" s="104"/>
      <c r="BG4" s="104"/>
      <c r="BH4" s="104"/>
      <c r="BI4" s="104"/>
      <c r="BJ4" s="104"/>
      <c r="BK4" s="104"/>
      <c r="BL4" s="104"/>
      <c r="BM4" s="104"/>
      <c r="BN4" s="104"/>
    </row>
    <row r="5" spans="1:66" s="106" customFormat="1" ht="9.75" customHeight="1">
      <c r="D5" s="858"/>
      <c r="E5" s="858"/>
      <c r="F5" s="858"/>
      <c r="G5" s="858"/>
      <c r="H5" s="858"/>
      <c r="I5" s="858"/>
      <c r="J5" s="125"/>
      <c r="K5" s="125"/>
      <c r="L5" s="125"/>
      <c r="M5" s="125"/>
      <c r="N5" s="858"/>
      <c r="O5" s="858"/>
      <c r="P5" s="125"/>
      <c r="Q5" s="859" t="s">
        <v>126</v>
      </c>
      <c r="R5" s="859"/>
      <c r="S5" s="859"/>
      <c r="T5" s="859"/>
      <c r="U5" s="859"/>
      <c r="V5" s="859"/>
      <c r="W5" s="125"/>
      <c r="X5" s="125"/>
      <c r="Y5" s="125"/>
      <c r="Z5" s="125"/>
      <c r="AA5" s="125"/>
      <c r="AB5" s="125"/>
      <c r="AC5" s="125"/>
      <c r="AD5" s="125"/>
      <c r="AE5" s="125"/>
      <c r="AF5" s="125"/>
      <c r="AG5" s="126"/>
      <c r="AH5" s="126"/>
      <c r="AI5" s="126"/>
      <c r="AJ5" s="126"/>
      <c r="AK5" s="125"/>
      <c r="AL5" s="125"/>
      <c r="AM5" s="126"/>
      <c r="AN5" s="126"/>
      <c r="AO5" s="126"/>
      <c r="AP5" s="126"/>
      <c r="AQ5" s="126"/>
      <c r="AR5" s="126"/>
      <c r="AS5" s="126"/>
      <c r="AT5" s="126"/>
      <c r="AU5" s="126"/>
      <c r="BB5" s="104"/>
      <c r="BC5" s="104"/>
      <c r="BD5" s="104"/>
      <c r="BE5" s="104"/>
      <c r="BF5" s="104"/>
      <c r="BG5" s="104"/>
      <c r="BH5" s="104"/>
      <c r="BI5" s="104"/>
      <c r="BJ5" s="104"/>
      <c r="BK5" s="104"/>
      <c r="BL5" s="104"/>
      <c r="BM5" s="104"/>
      <c r="BN5" s="104"/>
    </row>
    <row r="6" spans="1:66" s="106" customFormat="1" ht="18.75" customHeight="1">
      <c r="D6" s="896" t="s">
        <v>127</v>
      </c>
      <c r="E6" s="897"/>
      <c r="F6" s="897"/>
      <c r="G6" s="897"/>
      <c r="H6" s="897"/>
      <c r="I6" s="897"/>
      <c r="J6" s="897"/>
      <c r="K6" s="897"/>
      <c r="L6" s="897"/>
      <c r="M6" s="897"/>
      <c r="N6" s="897"/>
      <c r="O6" s="897"/>
      <c r="P6" s="897"/>
      <c r="Q6" s="897"/>
      <c r="R6" s="897"/>
      <c r="S6" s="897"/>
      <c r="T6" s="897"/>
      <c r="U6" s="897"/>
      <c r="V6" s="897"/>
      <c r="W6" s="897"/>
      <c r="X6" s="897"/>
      <c r="Y6" s="897"/>
      <c r="Z6" s="897"/>
      <c r="AA6" s="897"/>
      <c r="AB6" s="897"/>
      <c r="AC6" s="897"/>
      <c r="AD6" s="898"/>
      <c r="AE6" s="123"/>
      <c r="AF6" s="123"/>
      <c r="AG6" s="867" t="s">
        <v>128</v>
      </c>
      <c r="AH6" s="868"/>
      <c r="AI6" s="868"/>
      <c r="AJ6" s="868"/>
      <c r="AK6" s="885"/>
      <c r="AL6" s="885"/>
      <c r="AM6" s="885"/>
      <c r="AN6" s="885"/>
      <c r="AO6" s="885"/>
      <c r="AP6" s="885"/>
      <c r="AQ6" s="885"/>
      <c r="AR6" s="885"/>
      <c r="AS6" s="885"/>
      <c r="AT6" s="885"/>
      <c r="AU6" s="886"/>
      <c r="BB6" s="104"/>
      <c r="BC6" s="104"/>
      <c r="BD6" s="104"/>
      <c r="BE6" s="104"/>
      <c r="BF6" s="104"/>
      <c r="BG6" s="104"/>
      <c r="BH6" s="104"/>
      <c r="BI6" s="104"/>
      <c r="BJ6" s="104"/>
      <c r="BK6" s="104"/>
      <c r="BL6" s="104"/>
      <c r="BM6" s="104"/>
      <c r="BN6" s="104"/>
    </row>
    <row r="7" spans="1:66" s="106" customFormat="1" ht="18.75" customHeight="1">
      <c r="D7" s="889" t="s">
        <v>129</v>
      </c>
      <c r="E7" s="890"/>
      <c r="F7" s="890"/>
      <c r="G7" s="890"/>
      <c r="H7" s="890"/>
      <c r="I7" s="890"/>
      <c r="J7" s="891"/>
      <c r="K7" s="891"/>
      <c r="L7" s="891"/>
      <c r="M7" s="891"/>
      <c r="N7" s="891"/>
      <c r="O7" s="892"/>
      <c r="P7" s="127" t="s">
        <v>130</v>
      </c>
      <c r="Q7" s="128"/>
      <c r="R7" s="128"/>
      <c r="S7" s="893"/>
      <c r="T7" s="893"/>
      <c r="U7" s="893"/>
      <c r="V7" s="890" t="s">
        <v>132</v>
      </c>
      <c r="W7" s="890"/>
      <c r="X7" s="894"/>
      <c r="Y7" s="894"/>
      <c r="Z7" s="894"/>
      <c r="AA7" s="894"/>
      <c r="AB7" s="894"/>
      <c r="AC7" s="894"/>
      <c r="AD7" s="895"/>
      <c r="AE7" s="123"/>
      <c r="AF7" s="123"/>
      <c r="AG7" s="869"/>
      <c r="AH7" s="870"/>
      <c r="AI7" s="870"/>
      <c r="AJ7" s="870"/>
      <c r="AK7" s="887"/>
      <c r="AL7" s="887"/>
      <c r="AM7" s="887"/>
      <c r="AN7" s="887"/>
      <c r="AO7" s="887"/>
      <c r="AP7" s="887"/>
      <c r="AQ7" s="887"/>
      <c r="AR7" s="887"/>
      <c r="AS7" s="887"/>
      <c r="AT7" s="887"/>
      <c r="AU7" s="888"/>
      <c r="BB7" s="104"/>
      <c r="BC7" s="104"/>
      <c r="BD7" s="104"/>
      <c r="BE7" s="104"/>
      <c r="BF7" s="104"/>
      <c r="BG7" s="104"/>
      <c r="BH7" s="104"/>
      <c r="BI7" s="104"/>
      <c r="BJ7" s="104"/>
      <c r="BK7" s="104"/>
      <c r="BL7" s="104"/>
      <c r="BM7" s="104"/>
      <c r="BN7" s="104"/>
    </row>
    <row r="8" spans="1:66" s="106" customFormat="1" ht="5.25" customHeight="1">
      <c r="D8" s="129"/>
      <c r="E8" s="129"/>
      <c r="F8" s="129"/>
      <c r="G8" s="129"/>
      <c r="H8" s="129"/>
      <c r="I8" s="129"/>
      <c r="J8" s="130"/>
      <c r="K8" s="130"/>
      <c r="L8" s="130"/>
      <c r="M8" s="130"/>
      <c r="N8" s="130"/>
      <c r="O8" s="130"/>
      <c r="P8" s="131"/>
      <c r="Q8" s="131"/>
      <c r="R8" s="131"/>
      <c r="S8" s="129"/>
      <c r="T8" s="129"/>
      <c r="U8" s="129"/>
      <c r="V8" s="129"/>
      <c r="W8" s="129"/>
      <c r="X8" s="132"/>
      <c r="Y8" s="132"/>
      <c r="Z8" s="132"/>
      <c r="AA8" s="132"/>
      <c r="AB8" s="132"/>
      <c r="AC8" s="132"/>
      <c r="AD8" s="132"/>
      <c r="AE8" s="123"/>
      <c r="AF8" s="123"/>
      <c r="AG8" s="133"/>
      <c r="AH8" s="133"/>
      <c r="AI8" s="133"/>
      <c r="AJ8" s="133"/>
      <c r="AK8" s="133"/>
      <c r="AL8" s="133"/>
      <c r="AM8" s="133"/>
      <c r="AN8" s="133"/>
      <c r="AO8" s="133"/>
      <c r="AP8" s="133"/>
      <c r="AQ8" s="133"/>
      <c r="AR8" s="133"/>
      <c r="AS8" s="133"/>
      <c r="AT8" s="133"/>
      <c r="AU8" s="133"/>
      <c r="BB8" s="104"/>
      <c r="BC8" s="104"/>
      <c r="BD8" s="104"/>
      <c r="BE8" s="104"/>
      <c r="BF8" s="104"/>
      <c r="BG8" s="104"/>
      <c r="BH8" s="104"/>
      <c r="BI8" s="104"/>
      <c r="BJ8" s="104"/>
      <c r="BK8" s="104"/>
      <c r="BL8" s="104"/>
      <c r="BM8" s="104"/>
      <c r="BN8" s="104"/>
    </row>
    <row r="9" spans="1:66" s="106" customFormat="1" ht="10.5" customHeight="1">
      <c r="D9" s="866"/>
      <c r="E9" s="866"/>
      <c r="F9" s="866"/>
      <c r="G9" s="866"/>
      <c r="H9" s="866"/>
      <c r="I9" s="137"/>
      <c r="J9" s="137"/>
      <c r="K9" s="138"/>
      <c r="L9" s="137"/>
      <c r="M9" s="137"/>
      <c r="N9" s="130"/>
      <c r="O9" s="130"/>
      <c r="P9" s="131"/>
      <c r="Q9" s="131"/>
      <c r="R9" s="131"/>
      <c r="S9" s="129"/>
      <c r="T9" s="129"/>
      <c r="U9" s="129"/>
      <c r="V9" s="129"/>
      <c r="W9" s="129"/>
      <c r="X9" s="132"/>
      <c r="Y9" s="132"/>
      <c r="Z9" s="132"/>
      <c r="AA9" s="132"/>
      <c r="AB9" s="132"/>
      <c r="AC9" s="132"/>
      <c r="AD9" s="132"/>
      <c r="AE9" s="123"/>
      <c r="AF9" s="123"/>
      <c r="AG9" s="133"/>
      <c r="AH9" s="133"/>
      <c r="AI9" s="133"/>
      <c r="AJ9" s="133"/>
      <c r="AK9" s="133"/>
      <c r="AL9" s="133"/>
      <c r="AM9" s="133"/>
      <c r="AN9" s="133"/>
      <c r="AO9" s="133"/>
      <c r="AP9" s="133"/>
      <c r="AQ9" s="133"/>
      <c r="AR9" s="133"/>
      <c r="AS9" s="133"/>
      <c r="AT9" s="133"/>
      <c r="AU9" s="133"/>
      <c r="BB9" s="104"/>
      <c r="BC9" s="104"/>
      <c r="BD9" s="104"/>
      <c r="BE9" s="104"/>
      <c r="BF9" s="104"/>
      <c r="BG9" s="104"/>
      <c r="BH9" s="104"/>
      <c r="BI9" s="104"/>
      <c r="BJ9" s="104"/>
      <c r="BK9" s="104"/>
      <c r="BL9" s="104"/>
      <c r="BM9" s="104"/>
      <c r="BN9" s="104"/>
    </row>
    <row r="10" spans="1:66" s="105" customFormat="1" ht="6.75" customHeight="1">
      <c r="D10" s="123"/>
      <c r="E10" s="123"/>
      <c r="F10" s="123"/>
      <c r="G10" s="123"/>
      <c r="H10" s="123"/>
      <c r="I10" s="123"/>
      <c r="J10" s="123"/>
      <c r="K10" s="123"/>
      <c r="L10" s="123"/>
      <c r="M10" s="123"/>
      <c r="N10" s="123"/>
      <c r="O10" s="123"/>
      <c r="P10" s="123"/>
      <c r="Q10" s="123"/>
      <c r="R10" s="123"/>
      <c r="S10" s="123"/>
      <c r="T10" s="123"/>
      <c r="U10" s="123"/>
      <c r="V10" s="123"/>
      <c r="W10" s="123"/>
      <c r="X10" s="123"/>
      <c r="Y10" s="123"/>
      <c r="Z10" s="123"/>
      <c r="AA10" s="123"/>
      <c r="AB10" s="123"/>
      <c r="AC10" s="123"/>
      <c r="AD10" s="123"/>
      <c r="AE10" s="123"/>
      <c r="AF10" s="123"/>
      <c r="AG10" s="123"/>
      <c r="AH10" s="123"/>
      <c r="AI10" s="126"/>
      <c r="AJ10" s="126"/>
      <c r="AK10" s="123"/>
      <c r="AL10" s="123"/>
      <c r="AM10" s="126"/>
      <c r="AN10" s="126"/>
      <c r="AO10" s="126"/>
      <c r="AP10" s="126"/>
      <c r="AQ10" s="126"/>
      <c r="AR10" s="126"/>
      <c r="AS10" s="126"/>
      <c r="AT10" s="126"/>
      <c r="AU10" s="126"/>
    </row>
    <row r="11" spans="1:66" s="107" customFormat="1" ht="16.5" customHeight="1">
      <c r="D11" s="914" t="s">
        <v>133</v>
      </c>
      <c r="E11" s="915"/>
      <c r="F11" s="916"/>
      <c r="G11" s="899" t="s">
        <v>134</v>
      </c>
      <c r="H11" s="900"/>
      <c r="I11" s="900"/>
      <c r="J11" s="900"/>
      <c r="K11" s="900"/>
      <c r="L11" s="901"/>
      <c r="M11" s="920" t="s">
        <v>135</v>
      </c>
      <c r="N11" s="920"/>
      <c r="O11" s="920"/>
      <c r="P11" s="920"/>
      <c r="Q11" s="920"/>
      <c r="R11" s="920"/>
      <c r="S11" s="920"/>
      <c r="T11" s="920"/>
      <c r="U11" s="920"/>
      <c r="V11" s="920"/>
      <c r="W11" s="920"/>
      <c r="X11" s="920"/>
      <c r="Y11" s="920"/>
      <c r="Z11" s="920"/>
      <c r="AA11" s="920"/>
      <c r="AB11" s="920"/>
      <c r="AC11" s="920"/>
      <c r="AD11" s="899" t="s">
        <v>136</v>
      </c>
      <c r="AE11" s="900"/>
      <c r="AF11" s="901"/>
      <c r="AG11" s="899" t="s">
        <v>137</v>
      </c>
      <c r="AH11" s="900"/>
      <c r="AI11" s="901"/>
      <c r="AJ11" s="899" t="s">
        <v>138</v>
      </c>
      <c r="AK11" s="900"/>
      <c r="AL11" s="901"/>
      <c r="AM11" s="899" t="s">
        <v>139</v>
      </c>
      <c r="AN11" s="900"/>
      <c r="AO11" s="901"/>
      <c r="AP11" s="899" t="s">
        <v>140</v>
      </c>
      <c r="AQ11" s="900"/>
      <c r="AR11" s="900"/>
      <c r="AS11" s="900"/>
      <c r="AT11" s="900"/>
      <c r="AU11" s="901"/>
      <c r="AW11" s="104" t="s">
        <v>349</v>
      </c>
      <c r="BB11" s="106"/>
      <c r="BC11" s="106"/>
      <c r="BD11" s="106"/>
      <c r="BE11" s="106"/>
      <c r="BF11" s="106"/>
      <c r="BG11" s="106"/>
      <c r="BH11" s="106"/>
      <c r="BI11" s="106"/>
      <c r="BJ11" s="106"/>
      <c r="BK11" s="106"/>
      <c r="BL11" s="106"/>
      <c r="BM11" s="106"/>
      <c r="BN11" s="106"/>
    </row>
    <row r="12" spans="1:66" s="107" customFormat="1" ht="27" customHeight="1" thickBot="1">
      <c r="D12" s="917"/>
      <c r="E12" s="918"/>
      <c r="F12" s="919"/>
      <c r="G12" s="902"/>
      <c r="H12" s="903"/>
      <c r="I12" s="903"/>
      <c r="J12" s="903"/>
      <c r="K12" s="903"/>
      <c r="L12" s="904"/>
      <c r="M12" s="905" t="s">
        <v>141</v>
      </c>
      <c r="N12" s="905"/>
      <c r="O12" s="905"/>
      <c r="P12" s="905" t="s">
        <v>142</v>
      </c>
      <c r="Q12" s="905"/>
      <c r="R12" s="905"/>
      <c r="S12" s="905" t="s">
        <v>143</v>
      </c>
      <c r="T12" s="905"/>
      <c r="U12" s="905"/>
      <c r="V12" s="921" t="s">
        <v>144</v>
      </c>
      <c r="W12" s="921"/>
      <c r="X12" s="921" t="s">
        <v>145</v>
      </c>
      <c r="Y12" s="921"/>
      <c r="Z12" s="905" t="s">
        <v>146</v>
      </c>
      <c r="AA12" s="905"/>
      <c r="AB12" s="905" t="s">
        <v>147</v>
      </c>
      <c r="AC12" s="905"/>
      <c r="AD12" s="902"/>
      <c r="AE12" s="903"/>
      <c r="AF12" s="904"/>
      <c r="AG12" s="902"/>
      <c r="AH12" s="903"/>
      <c r="AI12" s="904"/>
      <c r="AJ12" s="902"/>
      <c r="AK12" s="903"/>
      <c r="AL12" s="904"/>
      <c r="AM12" s="902"/>
      <c r="AN12" s="903"/>
      <c r="AO12" s="904"/>
      <c r="AP12" s="902"/>
      <c r="AQ12" s="903"/>
      <c r="AR12" s="903"/>
      <c r="AS12" s="903"/>
      <c r="AT12" s="903"/>
      <c r="AU12" s="904"/>
      <c r="AW12" s="974" t="s">
        <v>140</v>
      </c>
      <c r="AX12" s="975"/>
      <c r="AY12" s="975"/>
      <c r="AZ12" s="975"/>
      <c r="BA12" s="976"/>
      <c r="BB12" s="977" t="s">
        <v>141</v>
      </c>
      <c r="BC12" s="977"/>
      <c r="BD12" s="977"/>
      <c r="BE12" s="977" t="s">
        <v>142</v>
      </c>
      <c r="BF12" s="977"/>
      <c r="BG12" s="977"/>
      <c r="BH12" s="977" t="s">
        <v>143</v>
      </c>
      <c r="BI12" s="977"/>
      <c r="BJ12" s="977"/>
      <c r="BK12" s="978" t="s">
        <v>144</v>
      </c>
      <c r="BL12" s="978"/>
      <c r="BM12" s="979" t="s">
        <v>145</v>
      </c>
      <c r="BN12" s="978"/>
    </row>
    <row r="13" spans="1:66" s="105" customFormat="1" ht="18" customHeight="1" thickTop="1">
      <c r="A13" s="956"/>
      <c r="B13" s="956" t="str">
        <f>IFERROR(INDEX(管理リスト!$K$3:$K$32,MATCH(D13,管理リスト!$L$3:$L$32,0)),"")</f>
        <v/>
      </c>
      <c r="C13" s="957">
        <f>WEEKDAY(D13,1)</f>
        <v>1</v>
      </c>
      <c r="D13" s="958">
        <f>勤務状況詳細!$M$13</f>
        <v>45200</v>
      </c>
      <c r="E13" s="959"/>
      <c r="F13" s="960"/>
      <c r="G13" s="964" t="s">
        <v>161</v>
      </c>
      <c r="H13" s="965"/>
      <c r="I13" s="965"/>
      <c r="J13" s="965"/>
      <c r="K13" s="965"/>
      <c r="L13" s="966"/>
      <c r="M13" s="970" t="s">
        <v>163</v>
      </c>
      <c r="N13" s="971"/>
      <c r="O13" s="972"/>
      <c r="P13" s="926"/>
      <c r="Q13" s="973"/>
      <c r="R13" s="927"/>
      <c r="S13" s="926" t="s">
        <v>151</v>
      </c>
      <c r="T13" s="973"/>
      <c r="U13" s="927"/>
      <c r="V13" s="926" t="s">
        <v>131</v>
      </c>
      <c r="W13" s="927"/>
      <c r="X13" s="926" t="s">
        <v>154</v>
      </c>
      <c r="Y13" s="927"/>
      <c r="Z13" s="928">
        <v>0.33333333333333331</v>
      </c>
      <c r="AA13" s="929"/>
      <c r="AB13" s="108">
        <v>0</v>
      </c>
      <c r="AC13" s="109" t="s">
        <v>148</v>
      </c>
      <c r="AD13" s="930">
        <v>0.30208333333333331</v>
      </c>
      <c r="AE13" s="931"/>
      <c r="AF13" s="932"/>
      <c r="AG13" s="940">
        <v>0.76388888888888884</v>
      </c>
      <c r="AH13" s="941"/>
      <c r="AI13" s="942"/>
      <c r="AJ13" s="946">
        <v>6.25E-2</v>
      </c>
      <c r="AK13" s="947"/>
      <c r="AL13" s="948"/>
      <c r="AM13" s="952">
        <v>25</v>
      </c>
      <c r="AN13" s="953"/>
      <c r="AO13" s="906" t="s">
        <v>149</v>
      </c>
      <c r="AP13" s="908" t="s">
        <v>350</v>
      </c>
      <c r="AQ13" s="909"/>
      <c r="AR13" s="909"/>
      <c r="AS13" s="909"/>
      <c r="AT13" s="909"/>
      <c r="AU13" s="910"/>
      <c r="AW13" s="849"/>
      <c r="AX13" s="850"/>
      <c r="AY13" s="850"/>
      <c r="AZ13" s="850"/>
      <c r="BA13" s="851"/>
      <c r="BB13" s="849" t="s">
        <v>150</v>
      </c>
      <c r="BC13" s="850"/>
      <c r="BD13" s="851"/>
      <c r="BE13" s="849"/>
      <c r="BF13" s="850"/>
      <c r="BG13" s="851"/>
      <c r="BH13" s="849" t="s">
        <v>151</v>
      </c>
      <c r="BI13" s="850"/>
      <c r="BJ13" s="851"/>
      <c r="BK13" s="849" t="s">
        <v>131</v>
      </c>
      <c r="BL13" s="851"/>
      <c r="BM13" s="849" t="s">
        <v>131</v>
      </c>
      <c r="BN13" s="851"/>
    </row>
    <row r="14" spans="1:66" ht="18" customHeight="1">
      <c r="A14" s="956"/>
      <c r="B14" s="956" t="str">
        <f>IFERROR(INDEX(管理リスト!$K$3:$K$32,MATCH(A14,管理リスト!$L$3:$L$32,0)),"")</f>
        <v/>
      </c>
      <c r="C14" s="957"/>
      <c r="D14" s="961"/>
      <c r="E14" s="962"/>
      <c r="F14" s="963"/>
      <c r="G14" s="967"/>
      <c r="H14" s="968"/>
      <c r="I14" s="968"/>
      <c r="J14" s="968"/>
      <c r="K14" s="968"/>
      <c r="L14" s="969"/>
      <c r="M14" s="936" t="s">
        <v>162</v>
      </c>
      <c r="N14" s="937"/>
      <c r="O14" s="938"/>
      <c r="P14" s="922"/>
      <c r="Q14" s="939"/>
      <c r="R14" s="923"/>
      <c r="S14" s="922" t="s">
        <v>151</v>
      </c>
      <c r="T14" s="939"/>
      <c r="U14" s="923"/>
      <c r="V14" s="922" t="s">
        <v>131</v>
      </c>
      <c r="W14" s="923"/>
      <c r="X14" s="922" t="s">
        <v>154</v>
      </c>
      <c r="Y14" s="923"/>
      <c r="Z14" s="924">
        <v>0.70833333333333337</v>
      </c>
      <c r="AA14" s="925"/>
      <c r="AB14" s="110">
        <v>0</v>
      </c>
      <c r="AC14" s="111" t="s">
        <v>148</v>
      </c>
      <c r="AD14" s="933"/>
      <c r="AE14" s="934"/>
      <c r="AF14" s="935"/>
      <c r="AG14" s="943"/>
      <c r="AH14" s="944"/>
      <c r="AI14" s="945"/>
      <c r="AJ14" s="949"/>
      <c r="AK14" s="950"/>
      <c r="AL14" s="951"/>
      <c r="AM14" s="954"/>
      <c r="AN14" s="955"/>
      <c r="AO14" s="907"/>
      <c r="AP14" s="911"/>
      <c r="AQ14" s="912"/>
      <c r="AR14" s="912"/>
      <c r="AS14" s="912"/>
      <c r="AT14" s="912"/>
      <c r="AU14" s="913"/>
      <c r="AW14" s="852"/>
      <c r="AX14" s="853"/>
      <c r="AY14" s="853"/>
      <c r="AZ14" s="853"/>
      <c r="BA14" s="854"/>
      <c r="BB14" s="852" t="s">
        <v>152</v>
      </c>
      <c r="BC14" s="853"/>
      <c r="BD14" s="854"/>
      <c r="BE14" s="852"/>
      <c r="BF14" s="853"/>
      <c r="BG14" s="854"/>
      <c r="BH14" s="852" t="s">
        <v>153</v>
      </c>
      <c r="BI14" s="853"/>
      <c r="BJ14" s="854"/>
      <c r="BK14" s="852" t="s">
        <v>154</v>
      </c>
      <c r="BL14" s="854"/>
      <c r="BM14" s="852" t="s">
        <v>154</v>
      </c>
      <c r="BN14" s="854"/>
    </row>
    <row r="15" spans="1:66" ht="18" customHeight="1">
      <c r="A15" s="956"/>
      <c r="B15" s="956" t="str">
        <f>IFERROR(INDEX(管理リスト!$K$3:$K$32,MATCH(D15,管理リスト!$L$3:$L$32,0)),"")</f>
        <v/>
      </c>
      <c r="C15" s="957">
        <f t="shared" ref="C15" si="0">WEEKDAY(D15,1)</f>
        <v>2</v>
      </c>
      <c r="D15" s="1041">
        <f>D13+1</f>
        <v>45201</v>
      </c>
      <c r="E15" s="1042"/>
      <c r="F15" s="1043"/>
      <c r="G15" s="1047"/>
      <c r="H15" s="1048"/>
      <c r="I15" s="1048"/>
      <c r="J15" s="1048"/>
      <c r="K15" s="1048"/>
      <c r="L15" s="1049"/>
      <c r="M15" s="1007"/>
      <c r="N15" s="1008"/>
      <c r="O15" s="1009"/>
      <c r="P15" s="994"/>
      <c r="Q15" s="995"/>
      <c r="R15" s="996"/>
      <c r="S15" s="994"/>
      <c r="T15" s="995"/>
      <c r="U15" s="996"/>
      <c r="V15" s="994"/>
      <c r="W15" s="996"/>
      <c r="X15" s="994"/>
      <c r="Y15" s="996"/>
      <c r="Z15" s="997"/>
      <c r="AA15" s="998"/>
      <c r="AB15" s="112"/>
      <c r="AC15" s="113" t="s">
        <v>148</v>
      </c>
      <c r="AD15" s="999"/>
      <c r="AE15" s="1000"/>
      <c r="AF15" s="1001"/>
      <c r="AG15" s="1025"/>
      <c r="AH15" s="1026"/>
      <c r="AI15" s="1027"/>
      <c r="AJ15" s="1031"/>
      <c r="AK15" s="1032"/>
      <c r="AL15" s="1033"/>
      <c r="AM15" s="1037"/>
      <c r="AN15" s="1038"/>
      <c r="AO15" s="980" t="s">
        <v>149</v>
      </c>
      <c r="AP15" s="982"/>
      <c r="AQ15" s="983"/>
      <c r="AR15" s="983"/>
      <c r="AS15" s="983"/>
      <c r="AT15" s="983"/>
      <c r="AU15" s="984"/>
      <c r="AW15" s="852"/>
      <c r="AX15" s="853"/>
      <c r="AY15" s="853"/>
      <c r="AZ15" s="853"/>
      <c r="BA15" s="854"/>
      <c r="BB15" s="852" t="s">
        <v>155</v>
      </c>
      <c r="BC15" s="853"/>
      <c r="BD15" s="854"/>
      <c r="BE15" s="852"/>
      <c r="BF15" s="853"/>
      <c r="BG15" s="854"/>
      <c r="BH15" s="852" t="s">
        <v>156</v>
      </c>
      <c r="BI15" s="853"/>
      <c r="BJ15" s="854"/>
      <c r="BK15" s="852"/>
      <c r="BL15" s="854"/>
      <c r="BM15" s="852"/>
      <c r="BN15" s="854"/>
    </row>
    <row r="16" spans="1:66" ht="18" customHeight="1">
      <c r="A16" s="956"/>
      <c r="B16" s="956" t="str">
        <f>IFERROR(INDEX(管理リスト!$K$3:$K$32,MATCH(A16,管理リスト!$L$3:$L$32,0)),"")</f>
        <v/>
      </c>
      <c r="C16" s="957"/>
      <c r="D16" s="1044"/>
      <c r="E16" s="1045"/>
      <c r="F16" s="1046"/>
      <c r="G16" s="1050"/>
      <c r="H16" s="1051"/>
      <c r="I16" s="1051"/>
      <c r="J16" s="1051"/>
      <c r="K16" s="1051"/>
      <c r="L16" s="1052"/>
      <c r="M16" s="988"/>
      <c r="N16" s="989"/>
      <c r="O16" s="990"/>
      <c r="P16" s="991"/>
      <c r="Q16" s="992"/>
      <c r="R16" s="993"/>
      <c r="S16" s="991"/>
      <c r="T16" s="992"/>
      <c r="U16" s="993"/>
      <c r="V16" s="991"/>
      <c r="W16" s="993"/>
      <c r="X16" s="991"/>
      <c r="Y16" s="993"/>
      <c r="Z16" s="1005"/>
      <c r="AA16" s="1006"/>
      <c r="AB16" s="114"/>
      <c r="AC16" s="115" t="s">
        <v>148</v>
      </c>
      <c r="AD16" s="1002"/>
      <c r="AE16" s="1003"/>
      <c r="AF16" s="1004"/>
      <c r="AG16" s="1028"/>
      <c r="AH16" s="1029"/>
      <c r="AI16" s="1030"/>
      <c r="AJ16" s="1034"/>
      <c r="AK16" s="1035"/>
      <c r="AL16" s="1036"/>
      <c r="AM16" s="1039"/>
      <c r="AN16" s="1040"/>
      <c r="AO16" s="981"/>
      <c r="AP16" s="985"/>
      <c r="AQ16" s="986"/>
      <c r="AR16" s="986"/>
      <c r="AS16" s="986"/>
      <c r="AT16" s="986"/>
      <c r="AU16" s="987"/>
      <c r="AW16" s="855"/>
      <c r="AX16" s="856"/>
      <c r="AY16" s="856"/>
      <c r="AZ16" s="856"/>
      <c r="BA16" s="857"/>
      <c r="BB16" s="855" t="s">
        <v>157</v>
      </c>
      <c r="BC16" s="856"/>
      <c r="BD16" s="857"/>
      <c r="BE16" s="855"/>
      <c r="BF16" s="856"/>
      <c r="BG16" s="857"/>
      <c r="BH16" s="855"/>
      <c r="BI16" s="856"/>
      <c r="BJ16" s="857"/>
      <c r="BK16" s="855"/>
      <c r="BL16" s="857"/>
      <c r="BM16" s="855"/>
      <c r="BN16" s="857"/>
    </row>
    <row r="17" spans="1:66" ht="18" customHeight="1">
      <c r="A17" s="956"/>
      <c r="B17" s="956" t="str">
        <f>IFERROR(INDEX(管理リスト!$K$3:$K$32,MATCH(D17,管理リスト!$L$3:$L$32,0)),"")</f>
        <v/>
      </c>
      <c r="C17" s="957">
        <f t="shared" ref="C17" si="1">WEEKDAY(D17,1)</f>
        <v>3</v>
      </c>
      <c r="D17" s="1010">
        <f t="shared" ref="D17" si="2">D15+1</f>
        <v>45202</v>
      </c>
      <c r="E17" s="1011"/>
      <c r="F17" s="1012"/>
      <c r="G17" s="1016"/>
      <c r="H17" s="1017"/>
      <c r="I17" s="1017"/>
      <c r="J17" s="1017"/>
      <c r="K17" s="1017"/>
      <c r="L17" s="1018"/>
      <c r="M17" s="1022"/>
      <c r="N17" s="1023"/>
      <c r="O17" s="1024"/>
      <c r="P17" s="1083"/>
      <c r="Q17" s="1084"/>
      <c r="R17" s="1085"/>
      <c r="S17" s="1083"/>
      <c r="T17" s="1084"/>
      <c r="U17" s="1085"/>
      <c r="V17" s="1083"/>
      <c r="W17" s="1085"/>
      <c r="X17" s="1083"/>
      <c r="Y17" s="1085"/>
      <c r="Z17" s="1086"/>
      <c r="AA17" s="1087"/>
      <c r="AB17" s="116"/>
      <c r="AC17" s="117" t="s">
        <v>148</v>
      </c>
      <c r="AD17" s="1088"/>
      <c r="AE17" s="1089"/>
      <c r="AF17" s="1090"/>
      <c r="AG17" s="1053"/>
      <c r="AH17" s="1054"/>
      <c r="AI17" s="1055"/>
      <c r="AJ17" s="1059"/>
      <c r="AK17" s="1060"/>
      <c r="AL17" s="1061"/>
      <c r="AM17" s="1065"/>
      <c r="AN17" s="1066"/>
      <c r="AO17" s="1069" t="s">
        <v>149</v>
      </c>
      <c r="AP17" s="1071"/>
      <c r="AQ17" s="1072"/>
      <c r="AR17" s="1072"/>
      <c r="AS17" s="1072"/>
      <c r="AT17" s="1072"/>
      <c r="AU17" s="1073"/>
      <c r="AW17" s="106"/>
      <c r="BB17" s="105"/>
      <c r="BC17" s="105"/>
      <c r="BD17" s="105"/>
      <c r="BE17" s="105"/>
      <c r="BF17" s="105"/>
      <c r="BG17" s="105"/>
      <c r="BH17" s="105"/>
      <c r="BI17" s="105"/>
      <c r="BJ17" s="105"/>
      <c r="BK17" s="105"/>
      <c r="BL17" s="105"/>
      <c r="BM17" s="105"/>
      <c r="BN17" s="105"/>
    </row>
    <row r="18" spans="1:66" ht="18" customHeight="1">
      <c r="A18" s="956"/>
      <c r="B18" s="956" t="str">
        <f>IFERROR(INDEX(管理リスト!$K$3:$K$32,MATCH(A18,管理リスト!$L$3:$L$32,0)),"")</f>
        <v/>
      </c>
      <c r="C18" s="957"/>
      <c r="D18" s="1013"/>
      <c r="E18" s="1014"/>
      <c r="F18" s="1015"/>
      <c r="G18" s="1019"/>
      <c r="H18" s="1020"/>
      <c r="I18" s="1020"/>
      <c r="J18" s="1020"/>
      <c r="K18" s="1020"/>
      <c r="L18" s="1021"/>
      <c r="M18" s="1077"/>
      <c r="N18" s="1078"/>
      <c r="O18" s="1079"/>
      <c r="P18" s="1080"/>
      <c r="Q18" s="1081"/>
      <c r="R18" s="1082"/>
      <c r="S18" s="1080"/>
      <c r="T18" s="1081"/>
      <c r="U18" s="1082"/>
      <c r="V18" s="1080"/>
      <c r="W18" s="1082"/>
      <c r="X18" s="1080"/>
      <c r="Y18" s="1082"/>
      <c r="Z18" s="1094"/>
      <c r="AA18" s="1095"/>
      <c r="AB18" s="118"/>
      <c r="AC18" s="119" t="s">
        <v>148</v>
      </c>
      <c r="AD18" s="1091"/>
      <c r="AE18" s="1092"/>
      <c r="AF18" s="1093"/>
      <c r="AG18" s="1056"/>
      <c r="AH18" s="1057"/>
      <c r="AI18" s="1058"/>
      <c r="AJ18" s="1062"/>
      <c r="AK18" s="1063"/>
      <c r="AL18" s="1064"/>
      <c r="AM18" s="1067"/>
      <c r="AN18" s="1068"/>
      <c r="AO18" s="1070"/>
      <c r="AP18" s="1074"/>
      <c r="AQ18" s="1075"/>
      <c r="AR18" s="1075"/>
      <c r="AS18" s="1075"/>
      <c r="AT18" s="1075"/>
      <c r="AU18" s="1076"/>
      <c r="AW18" s="106"/>
    </row>
    <row r="19" spans="1:66" ht="18" customHeight="1">
      <c r="A19" s="956"/>
      <c r="B19" s="956" t="str">
        <f>IFERROR(INDEX(管理リスト!$K$3:$K$32,MATCH(D19,管理リスト!$L$3:$L$32,0)),"")</f>
        <v/>
      </c>
      <c r="C19" s="957">
        <f t="shared" ref="C19" si="3">WEEKDAY(D19,1)</f>
        <v>4</v>
      </c>
      <c r="D19" s="1041">
        <f t="shared" ref="D19" si="4">D17+1</f>
        <v>45203</v>
      </c>
      <c r="E19" s="1042"/>
      <c r="F19" s="1043"/>
      <c r="G19" s="1047"/>
      <c r="H19" s="1048"/>
      <c r="I19" s="1048"/>
      <c r="J19" s="1048"/>
      <c r="K19" s="1048"/>
      <c r="L19" s="1049"/>
      <c r="M19" s="1007"/>
      <c r="N19" s="1008"/>
      <c r="O19" s="1009"/>
      <c r="P19" s="994"/>
      <c r="Q19" s="995"/>
      <c r="R19" s="996"/>
      <c r="S19" s="994"/>
      <c r="T19" s="995"/>
      <c r="U19" s="996"/>
      <c r="V19" s="994"/>
      <c r="W19" s="996"/>
      <c r="X19" s="994"/>
      <c r="Y19" s="996"/>
      <c r="Z19" s="997"/>
      <c r="AA19" s="998"/>
      <c r="AB19" s="112"/>
      <c r="AC19" s="113" t="s">
        <v>148</v>
      </c>
      <c r="AD19" s="999"/>
      <c r="AE19" s="1000"/>
      <c r="AF19" s="1001"/>
      <c r="AG19" s="1025"/>
      <c r="AH19" s="1026"/>
      <c r="AI19" s="1027"/>
      <c r="AJ19" s="1031"/>
      <c r="AK19" s="1032"/>
      <c r="AL19" s="1033"/>
      <c r="AM19" s="1037"/>
      <c r="AN19" s="1038"/>
      <c r="AO19" s="980" t="s">
        <v>149</v>
      </c>
      <c r="AP19" s="982"/>
      <c r="AQ19" s="983"/>
      <c r="AR19" s="983"/>
      <c r="AS19" s="983"/>
      <c r="AT19" s="983"/>
      <c r="AU19" s="984"/>
      <c r="AW19" s="106"/>
    </row>
    <row r="20" spans="1:66" ht="18" customHeight="1">
      <c r="A20" s="956"/>
      <c r="B20" s="956" t="str">
        <f>IFERROR(INDEX(管理リスト!$K$3:$K$32,MATCH(A20,管理リスト!$L$3:$L$32,0)),"")</f>
        <v/>
      </c>
      <c r="C20" s="957"/>
      <c r="D20" s="1044"/>
      <c r="E20" s="1045"/>
      <c r="F20" s="1046"/>
      <c r="G20" s="1050"/>
      <c r="H20" s="1051"/>
      <c r="I20" s="1051"/>
      <c r="J20" s="1051"/>
      <c r="K20" s="1051"/>
      <c r="L20" s="1052"/>
      <c r="M20" s="988"/>
      <c r="N20" s="989"/>
      <c r="O20" s="990"/>
      <c r="P20" s="991"/>
      <c r="Q20" s="992"/>
      <c r="R20" s="993"/>
      <c r="S20" s="991"/>
      <c r="T20" s="992"/>
      <c r="U20" s="993"/>
      <c r="V20" s="991"/>
      <c r="W20" s="993"/>
      <c r="X20" s="991"/>
      <c r="Y20" s="993"/>
      <c r="Z20" s="1005"/>
      <c r="AA20" s="1006"/>
      <c r="AB20" s="114"/>
      <c r="AC20" s="115" t="s">
        <v>148</v>
      </c>
      <c r="AD20" s="1002"/>
      <c r="AE20" s="1003"/>
      <c r="AF20" s="1004"/>
      <c r="AG20" s="1028"/>
      <c r="AH20" s="1029"/>
      <c r="AI20" s="1030"/>
      <c r="AJ20" s="1034"/>
      <c r="AK20" s="1035"/>
      <c r="AL20" s="1036"/>
      <c r="AM20" s="1039"/>
      <c r="AN20" s="1040"/>
      <c r="AO20" s="981"/>
      <c r="AP20" s="985"/>
      <c r="AQ20" s="986"/>
      <c r="AR20" s="986"/>
      <c r="AS20" s="986"/>
      <c r="AT20" s="986"/>
      <c r="AU20" s="987"/>
      <c r="AW20" s="106"/>
    </row>
    <row r="21" spans="1:66" ht="18" customHeight="1">
      <c r="A21" s="956"/>
      <c r="B21" s="956" t="str">
        <f>IFERROR(INDEX(管理リスト!$K$3:$K$32,MATCH(D21,管理リスト!$L$3:$L$32,0)),"")</f>
        <v/>
      </c>
      <c r="C21" s="957">
        <f t="shared" ref="C21" si="5">WEEKDAY(D21,1)</f>
        <v>5</v>
      </c>
      <c r="D21" s="1010">
        <f t="shared" ref="D21" si="6">D19+1</f>
        <v>45204</v>
      </c>
      <c r="E21" s="1011"/>
      <c r="F21" s="1012"/>
      <c r="G21" s="1016"/>
      <c r="H21" s="1017"/>
      <c r="I21" s="1017"/>
      <c r="J21" s="1017"/>
      <c r="K21" s="1017"/>
      <c r="L21" s="1018"/>
      <c r="M21" s="1022"/>
      <c r="N21" s="1023"/>
      <c r="O21" s="1024"/>
      <c r="P21" s="1083"/>
      <c r="Q21" s="1084"/>
      <c r="R21" s="1085"/>
      <c r="S21" s="1083"/>
      <c r="T21" s="1084"/>
      <c r="U21" s="1085"/>
      <c r="V21" s="1083"/>
      <c r="W21" s="1085"/>
      <c r="X21" s="1083"/>
      <c r="Y21" s="1085"/>
      <c r="Z21" s="1086"/>
      <c r="AA21" s="1087"/>
      <c r="AB21" s="116"/>
      <c r="AC21" s="117" t="s">
        <v>148</v>
      </c>
      <c r="AD21" s="1088"/>
      <c r="AE21" s="1089"/>
      <c r="AF21" s="1090"/>
      <c r="AG21" s="1053"/>
      <c r="AH21" s="1054"/>
      <c r="AI21" s="1055"/>
      <c r="AJ21" s="1059"/>
      <c r="AK21" s="1060"/>
      <c r="AL21" s="1061"/>
      <c r="AM21" s="1065"/>
      <c r="AN21" s="1066"/>
      <c r="AO21" s="1069" t="s">
        <v>149</v>
      </c>
      <c r="AP21" s="1071"/>
      <c r="AQ21" s="1072"/>
      <c r="AR21" s="1072"/>
      <c r="AS21" s="1072"/>
      <c r="AT21" s="1072"/>
      <c r="AU21" s="1073"/>
      <c r="AW21" s="106"/>
    </row>
    <row r="22" spans="1:66" ht="18" customHeight="1">
      <c r="A22" s="956"/>
      <c r="B22" s="956" t="str">
        <f>IFERROR(INDEX(管理リスト!$K$3:$K$32,MATCH(A22,管理リスト!$L$3:$L$32,0)),"")</f>
        <v/>
      </c>
      <c r="C22" s="957"/>
      <c r="D22" s="1013"/>
      <c r="E22" s="1014"/>
      <c r="F22" s="1015"/>
      <c r="G22" s="1019"/>
      <c r="H22" s="1020"/>
      <c r="I22" s="1020"/>
      <c r="J22" s="1020"/>
      <c r="K22" s="1020"/>
      <c r="L22" s="1021"/>
      <c r="M22" s="1077"/>
      <c r="N22" s="1078"/>
      <c r="O22" s="1079"/>
      <c r="P22" s="1080"/>
      <c r="Q22" s="1081"/>
      <c r="R22" s="1082"/>
      <c r="S22" s="1080"/>
      <c r="T22" s="1081"/>
      <c r="U22" s="1082"/>
      <c r="V22" s="1080"/>
      <c r="W22" s="1082"/>
      <c r="X22" s="1080"/>
      <c r="Y22" s="1082"/>
      <c r="Z22" s="1094"/>
      <c r="AA22" s="1095"/>
      <c r="AB22" s="118"/>
      <c r="AC22" s="119" t="s">
        <v>148</v>
      </c>
      <c r="AD22" s="1091"/>
      <c r="AE22" s="1092"/>
      <c r="AF22" s="1093"/>
      <c r="AG22" s="1056"/>
      <c r="AH22" s="1057"/>
      <c r="AI22" s="1058"/>
      <c r="AJ22" s="1062"/>
      <c r="AK22" s="1063"/>
      <c r="AL22" s="1064"/>
      <c r="AM22" s="1067"/>
      <c r="AN22" s="1068"/>
      <c r="AO22" s="1070"/>
      <c r="AP22" s="1074"/>
      <c r="AQ22" s="1075"/>
      <c r="AR22" s="1075"/>
      <c r="AS22" s="1075"/>
      <c r="AT22" s="1075"/>
      <c r="AU22" s="1076"/>
      <c r="AW22" s="106"/>
      <c r="BD22" s="107"/>
    </row>
    <row r="23" spans="1:66" ht="18" customHeight="1">
      <c r="A23" s="956"/>
      <c r="B23" s="956" t="str">
        <f>IFERROR(INDEX(管理リスト!$K$3:$K$32,MATCH(D23,管理リスト!$L$3:$L$32,0)),"")</f>
        <v/>
      </c>
      <c r="C23" s="957">
        <f t="shared" ref="C23" si="7">WEEKDAY(D23,1)</f>
        <v>6</v>
      </c>
      <c r="D23" s="1041">
        <f t="shared" ref="D23" si="8">D21+1</f>
        <v>45205</v>
      </c>
      <c r="E23" s="1042"/>
      <c r="F23" s="1043"/>
      <c r="G23" s="1047"/>
      <c r="H23" s="1048"/>
      <c r="I23" s="1048"/>
      <c r="J23" s="1048"/>
      <c r="K23" s="1048"/>
      <c r="L23" s="1049"/>
      <c r="M23" s="1007"/>
      <c r="N23" s="1008"/>
      <c r="O23" s="1009"/>
      <c r="P23" s="994"/>
      <c r="Q23" s="995"/>
      <c r="R23" s="996"/>
      <c r="S23" s="994"/>
      <c r="T23" s="995"/>
      <c r="U23" s="996"/>
      <c r="V23" s="994"/>
      <c r="W23" s="996"/>
      <c r="X23" s="994"/>
      <c r="Y23" s="996"/>
      <c r="Z23" s="997"/>
      <c r="AA23" s="998"/>
      <c r="AB23" s="112"/>
      <c r="AC23" s="113" t="s">
        <v>148</v>
      </c>
      <c r="AD23" s="999"/>
      <c r="AE23" s="1000"/>
      <c r="AF23" s="1001"/>
      <c r="AG23" s="1025"/>
      <c r="AH23" s="1026"/>
      <c r="AI23" s="1027"/>
      <c r="AJ23" s="1031"/>
      <c r="AK23" s="1032"/>
      <c r="AL23" s="1033"/>
      <c r="AM23" s="1037"/>
      <c r="AN23" s="1038"/>
      <c r="AO23" s="980" t="s">
        <v>149</v>
      </c>
      <c r="AP23" s="982"/>
      <c r="AQ23" s="983"/>
      <c r="AR23" s="983"/>
      <c r="AS23" s="983"/>
      <c r="AT23" s="983"/>
      <c r="AU23" s="984"/>
      <c r="AW23" s="106"/>
      <c r="BD23" s="107"/>
    </row>
    <row r="24" spans="1:66" ht="18" customHeight="1">
      <c r="A24" s="956"/>
      <c r="B24" s="956" t="str">
        <f>IFERROR(INDEX(管理リスト!$K$3:$K$32,MATCH(A24,管理リスト!$L$3:$L$32,0)),"")</f>
        <v/>
      </c>
      <c r="C24" s="957"/>
      <c r="D24" s="1044"/>
      <c r="E24" s="1045"/>
      <c r="F24" s="1046"/>
      <c r="G24" s="1050"/>
      <c r="H24" s="1051"/>
      <c r="I24" s="1051"/>
      <c r="J24" s="1051"/>
      <c r="K24" s="1051"/>
      <c r="L24" s="1052"/>
      <c r="M24" s="988"/>
      <c r="N24" s="989"/>
      <c r="O24" s="990"/>
      <c r="P24" s="991"/>
      <c r="Q24" s="992"/>
      <c r="R24" s="993"/>
      <c r="S24" s="991"/>
      <c r="T24" s="992"/>
      <c r="U24" s="993"/>
      <c r="V24" s="991"/>
      <c r="W24" s="993"/>
      <c r="X24" s="991"/>
      <c r="Y24" s="993"/>
      <c r="Z24" s="1005"/>
      <c r="AA24" s="1006"/>
      <c r="AB24" s="114"/>
      <c r="AC24" s="115" t="s">
        <v>148</v>
      </c>
      <c r="AD24" s="1002"/>
      <c r="AE24" s="1003"/>
      <c r="AF24" s="1004"/>
      <c r="AG24" s="1028"/>
      <c r="AH24" s="1029"/>
      <c r="AI24" s="1030"/>
      <c r="AJ24" s="1034"/>
      <c r="AK24" s="1035"/>
      <c r="AL24" s="1036"/>
      <c r="AM24" s="1039"/>
      <c r="AN24" s="1040"/>
      <c r="AO24" s="981"/>
      <c r="AP24" s="985"/>
      <c r="AQ24" s="986"/>
      <c r="AR24" s="986"/>
      <c r="AS24" s="986"/>
      <c r="AT24" s="986"/>
      <c r="AU24" s="987"/>
      <c r="BD24" s="107"/>
    </row>
    <row r="25" spans="1:66" ht="18" customHeight="1">
      <c r="A25" s="956"/>
      <c r="B25" s="956" t="str">
        <f>IFERROR(INDEX(管理リスト!$K$3:$K$32,MATCH(D25,管理リスト!$L$3:$L$32,0)),"")</f>
        <v/>
      </c>
      <c r="C25" s="957">
        <f t="shared" ref="C25" si="9">WEEKDAY(D25,1)</f>
        <v>7</v>
      </c>
      <c r="D25" s="1010">
        <f t="shared" ref="D25" si="10">D23+1</f>
        <v>45206</v>
      </c>
      <c r="E25" s="1011"/>
      <c r="F25" s="1012"/>
      <c r="G25" s="1016"/>
      <c r="H25" s="1017"/>
      <c r="I25" s="1017"/>
      <c r="J25" s="1017"/>
      <c r="K25" s="1017"/>
      <c r="L25" s="1018"/>
      <c r="M25" s="1022"/>
      <c r="N25" s="1023"/>
      <c r="O25" s="1024"/>
      <c r="P25" s="1083"/>
      <c r="Q25" s="1084"/>
      <c r="R25" s="1085"/>
      <c r="S25" s="1083"/>
      <c r="T25" s="1084"/>
      <c r="U25" s="1085"/>
      <c r="V25" s="1083"/>
      <c r="W25" s="1085"/>
      <c r="X25" s="1083"/>
      <c r="Y25" s="1085"/>
      <c r="Z25" s="1086"/>
      <c r="AA25" s="1087"/>
      <c r="AB25" s="116"/>
      <c r="AC25" s="117" t="s">
        <v>148</v>
      </c>
      <c r="AD25" s="1088"/>
      <c r="AE25" s="1089"/>
      <c r="AF25" s="1090"/>
      <c r="AG25" s="1053"/>
      <c r="AH25" s="1054"/>
      <c r="AI25" s="1055"/>
      <c r="AJ25" s="1059"/>
      <c r="AK25" s="1060"/>
      <c r="AL25" s="1061"/>
      <c r="AM25" s="1065"/>
      <c r="AN25" s="1066"/>
      <c r="AO25" s="1069" t="s">
        <v>149</v>
      </c>
      <c r="AP25" s="1071"/>
      <c r="AQ25" s="1072"/>
      <c r="AR25" s="1072"/>
      <c r="AS25" s="1072"/>
      <c r="AT25" s="1072"/>
      <c r="AU25" s="1073"/>
    </row>
    <row r="26" spans="1:66" ht="18" customHeight="1">
      <c r="A26" s="956"/>
      <c r="B26" s="956" t="str">
        <f>IFERROR(INDEX(管理リスト!$K$3:$K$32,MATCH(A26,管理リスト!$L$3:$L$32,0)),"")</f>
        <v/>
      </c>
      <c r="C26" s="957"/>
      <c r="D26" s="1013"/>
      <c r="E26" s="1014"/>
      <c r="F26" s="1015"/>
      <c r="G26" s="1019"/>
      <c r="H26" s="1020"/>
      <c r="I26" s="1020"/>
      <c r="J26" s="1020"/>
      <c r="K26" s="1020"/>
      <c r="L26" s="1021"/>
      <c r="M26" s="1077"/>
      <c r="N26" s="1078"/>
      <c r="O26" s="1079"/>
      <c r="P26" s="1080"/>
      <c r="Q26" s="1081"/>
      <c r="R26" s="1082"/>
      <c r="S26" s="1080"/>
      <c r="T26" s="1081"/>
      <c r="U26" s="1082"/>
      <c r="V26" s="1080"/>
      <c r="W26" s="1082"/>
      <c r="X26" s="1080"/>
      <c r="Y26" s="1082"/>
      <c r="Z26" s="1094"/>
      <c r="AA26" s="1095"/>
      <c r="AB26" s="118"/>
      <c r="AC26" s="119" t="s">
        <v>148</v>
      </c>
      <c r="AD26" s="1091"/>
      <c r="AE26" s="1092"/>
      <c r="AF26" s="1093"/>
      <c r="AG26" s="1056"/>
      <c r="AH26" s="1057"/>
      <c r="AI26" s="1058"/>
      <c r="AJ26" s="1062"/>
      <c r="AK26" s="1063"/>
      <c r="AL26" s="1064"/>
      <c r="AM26" s="1067"/>
      <c r="AN26" s="1068"/>
      <c r="AO26" s="1070"/>
      <c r="AP26" s="1074"/>
      <c r="AQ26" s="1075"/>
      <c r="AR26" s="1075"/>
      <c r="AS26" s="1075"/>
      <c r="AT26" s="1075"/>
      <c r="AU26" s="1076"/>
    </row>
    <row r="27" spans="1:66" ht="18" customHeight="1">
      <c r="A27" s="956"/>
      <c r="B27" s="956" t="str">
        <f>IFERROR(INDEX(管理リスト!$K$3:$K$32,MATCH(D27,管理リスト!$L$3:$L$32,0)),"")</f>
        <v/>
      </c>
      <c r="C27" s="957">
        <f t="shared" ref="C27" si="11">WEEKDAY(D27,1)</f>
        <v>1</v>
      </c>
      <c r="D27" s="1041">
        <f t="shared" ref="D27" si="12">D25+1</f>
        <v>45207</v>
      </c>
      <c r="E27" s="1042"/>
      <c r="F27" s="1043"/>
      <c r="G27" s="1047"/>
      <c r="H27" s="1048"/>
      <c r="I27" s="1048"/>
      <c r="J27" s="1048"/>
      <c r="K27" s="1048"/>
      <c r="L27" s="1049"/>
      <c r="M27" s="1007"/>
      <c r="N27" s="1008"/>
      <c r="O27" s="1009"/>
      <c r="P27" s="994"/>
      <c r="Q27" s="995"/>
      <c r="R27" s="996"/>
      <c r="S27" s="994"/>
      <c r="T27" s="995"/>
      <c r="U27" s="996"/>
      <c r="V27" s="994"/>
      <c r="W27" s="996"/>
      <c r="X27" s="994"/>
      <c r="Y27" s="996"/>
      <c r="Z27" s="997"/>
      <c r="AA27" s="998"/>
      <c r="AB27" s="112"/>
      <c r="AC27" s="113" t="s">
        <v>148</v>
      </c>
      <c r="AD27" s="999"/>
      <c r="AE27" s="1000"/>
      <c r="AF27" s="1001"/>
      <c r="AG27" s="1025"/>
      <c r="AH27" s="1026"/>
      <c r="AI27" s="1027"/>
      <c r="AJ27" s="1031"/>
      <c r="AK27" s="1032"/>
      <c r="AL27" s="1033"/>
      <c r="AM27" s="1037"/>
      <c r="AN27" s="1038"/>
      <c r="AO27" s="980" t="s">
        <v>149</v>
      </c>
      <c r="AP27" s="982"/>
      <c r="AQ27" s="983"/>
      <c r="AR27" s="983"/>
      <c r="AS27" s="983"/>
      <c r="AT27" s="983"/>
      <c r="AU27" s="984"/>
    </row>
    <row r="28" spans="1:66" ht="18" customHeight="1">
      <c r="A28" s="956"/>
      <c r="B28" s="956" t="str">
        <f>IFERROR(INDEX(管理リスト!$K$3:$K$32,MATCH(A28,管理リスト!$L$3:$L$32,0)),"")</f>
        <v/>
      </c>
      <c r="C28" s="957"/>
      <c r="D28" s="1044"/>
      <c r="E28" s="1045"/>
      <c r="F28" s="1046"/>
      <c r="G28" s="1050"/>
      <c r="H28" s="1051"/>
      <c r="I28" s="1051"/>
      <c r="J28" s="1051"/>
      <c r="K28" s="1051"/>
      <c r="L28" s="1052"/>
      <c r="M28" s="988"/>
      <c r="N28" s="989"/>
      <c r="O28" s="990"/>
      <c r="P28" s="991"/>
      <c r="Q28" s="992"/>
      <c r="R28" s="993"/>
      <c r="S28" s="991"/>
      <c r="T28" s="992"/>
      <c r="U28" s="993"/>
      <c r="V28" s="991"/>
      <c r="W28" s="993"/>
      <c r="X28" s="991"/>
      <c r="Y28" s="993"/>
      <c r="Z28" s="1005"/>
      <c r="AA28" s="1006"/>
      <c r="AB28" s="114"/>
      <c r="AC28" s="115" t="s">
        <v>148</v>
      </c>
      <c r="AD28" s="1002"/>
      <c r="AE28" s="1003"/>
      <c r="AF28" s="1004"/>
      <c r="AG28" s="1028"/>
      <c r="AH28" s="1029"/>
      <c r="AI28" s="1030"/>
      <c r="AJ28" s="1034"/>
      <c r="AK28" s="1035"/>
      <c r="AL28" s="1036"/>
      <c r="AM28" s="1039"/>
      <c r="AN28" s="1040"/>
      <c r="AO28" s="981"/>
      <c r="AP28" s="985"/>
      <c r="AQ28" s="986"/>
      <c r="AR28" s="986"/>
      <c r="AS28" s="986"/>
      <c r="AT28" s="986"/>
      <c r="AU28" s="987"/>
    </row>
    <row r="29" spans="1:66" ht="18" customHeight="1">
      <c r="A29" s="956"/>
      <c r="B29" s="956">
        <f>IFERROR(INDEX(管理リスト!$K$3:$K$32,MATCH(D29,管理リスト!$L$3:$L$32,0)),"")</f>
        <v>1</v>
      </c>
      <c r="C29" s="957">
        <f t="shared" ref="C29" si="13">WEEKDAY(D29,1)</f>
        <v>2</v>
      </c>
      <c r="D29" s="1010">
        <f t="shared" ref="D29" si="14">D27+1</f>
        <v>45208</v>
      </c>
      <c r="E29" s="1011"/>
      <c r="F29" s="1012"/>
      <c r="G29" s="1016"/>
      <c r="H29" s="1017"/>
      <c r="I29" s="1017"/>
      <c r="J29" s="1017"/>
      <c r="K29" s="1017"/>
      <c r="L29" s="1018"/>
      <c r="M29" s="1022"/>
      <c r="N29" s="1023"/>
      <c r="O29" s="1024"/>
      <c r="P29" s="1083"/>
      <c r="Q29" s="1084"/>
      <c r="R29" s="1085"/>
      <c r="S29" s="1083"/>
      <c r="T29" s="1084"/>
      <c r="U29" s="1085"/>
      <c r="V29" s="1083"/>
      <c r="W29" s="1085"/>
      <c r="X29" s="1083"/>
      <c r="Y29" s="1085"/>
      <c r="Z29" s="1086"/>
      <c r="AA29" s="1087"/>
      <c r="AB29" s="116"/>
      <c r="AC29" s="117" t="s">
        <v>148</v>
      </c>
      <c r="AD29" s="1088"/>
      <c r="AE29" s="1089"/>
      <c r="AF29" s="1090"/>
      <c r="AG29" s="1053"/>
      <c r="AH29" s="1054"/>
      <c r="AI29" s="1055"/>
      <c r="AJ29" s="1059"/>
      <c r="AK29" s="1060"/>
      <c r="AL29" s="1061"/>
      <c r="AM29" s="1065"/>
      <c r="AN29" s="1066"/>
      <c r="AO29" s="1069" t="s">
        <v>149</v>
      </c>
      <c r="AP29" s="1071"/>
      <c r="AQ29" s="1072"/>
      <c r="AR29" s="1072"/>
      <c r="AS29" s="1072"/>
      <c r="AT29" s="1072"/>
      <c r="AU29" s="1073"/>
    </row>
    <row r="30" spans="1:66" ht="18" customHeight="1">
      <c r="A30" s="956"/>
      <c r="B30" s="956" t="str">
        <f>IFERROR(INDEX(管理リスト!$K$3:$K$32,MATCH(A30,管理リスト!$L$3:$L$32,0)),"")</f>
        <v/>
      </c>
      <c r="C30" s="957"/>
      <c r="D30" s="1013"/>
      <c r="E30" s="1014"/>
      <c r="F30" s="1015"/>
      <c r="G30" s="1019"/>
      <c r="H30" s="1020"/>
      <c r="I30" s="1020"/>
      <c r="J30" s="1020"/>
      <c r="K30" s="1020"/>
      <c r="L30" s="1021"/>
      <c r="M30" s="1077"/>
      <c r="N30" s="1078"/>
      <c r="O30" s="1079"/>
      <c r="P30" s="1080"/>
      <c r="Q30" s="1081"/>
      <c r="R30" s="1082"/>
      <c r="S30" s="1080"/>
      <c r="T30" s="1081"/>
      <c r="U30" s="1082"/>
      <c r="V30" s="1080"/>
      <c r="W30" s="1082"/>
      <c r="X30" s="1080"/>
      <c r="Y30" s="1082"/>
      <c r="Z30" s="1094"/>
      <c r="AA30" s="1095"/>
      <c r="AB30" s="118"/>
      <c r="AC30" s="119" t="s">
        <v>148</v>
      </c>
      <c r="AD30" s="1091"/>
      <c r="AE30" s="1092"/>
      <c r="AF30" s="1093"/>
      <c r="AG30" s="1056"/>
      <c r="AH30" s="1057"/>
      <c r="AI30" s="1058"/>
      <c r="AJ30" s="1062"/>
      <c r="AK30" s="1063"/>
      <c r="AL30" s="1064"/>
      <c r="AM30" s="1067"/>
      <c r="AN30" s="1068"/>
      <c r="AO30" s="1070"/>
      <c r="AP30" s="1074"/>
      <c r="AQ30" s="1075"/>
      <c r="AR30" s="1075"/>
      <c r="AS30" s="1075"/>
      <c r="AT30" s="1075"/>
      <c r="AU30" s="1076"/>
    </row>
    <row r="31" spans="1:66" ht="18" customHeight="1">
      <c r="A31" s="956"/>
      <c r="B31" s="956" t="str">
        <f>IFERROR(INDEX(管理リスト!$K$3:$K$32,MATCH(D31,管理リスト!$L$3:$L$32,0)),"")</f>
        <v/>
      </c>
      <c r="C31" s="957">
        <f t="shared" ref="C31" si="15">WEEKDAY(D31,1)</f>
        <v>3</v>
      </c>
      <c r="D31" s="1041">
        <f t="shared" ref="D31" si="16">D29+1</f>
        <v>45209</v>
      </c>
      <c r="E31" s="1042"/>
      <c r="F31" s="1043"/>
      <c r="G31" s="1047"/>
      <c r="H31" s="1048"/>
      <c r="I31" s="1048"/>
      <c r="J31" s="1048"/>
      <c r="K31" s="1048"/>
      <c r="L31" s="1049"/>
      <c r="M31" s="1007"/>
      <c r="N31" s="1008"/>
      <c r="O31" s="1009"/>
      <c r="P31" s="994"/>
      <c r="Q31" s="995"/>
      <c r="R31" s="996"/>
      <c r="S31" s="994"/>
      <c r="T31" s="995"/>
      <c r="U31" s="996"/>
      <c r="V31" s="994"/>
      <c r="W31" s="996"/>
      <c r="X31" s="994"/>
      <c r="Y31" s="996"/>
      <c r="Z31" s="997"/>
      <c r="AA31" s="998"/>
      <c r="AB31" s="112"/>
      <c r="AC31" s="113" t="s">
        <v>148</v>
      </c>
      <c r="AD31" s="999"/>
      <c r="AE31" s="1000"/>
      <c r="AF31" s="1001"/>
      <c r="AG31" s="1025"/>
      <c r="AH31" s="1026"/>
      <c r="AI31" s="1027"/>
      <c r="AJ31" s="1031"/>
      <c r="AK31" s="1032"/>
      <c r="AL31" s="1033"/>
      <c r="AM31" s="1037"/>
      <c r="AN31" s="1038"/>
      <c r="AO31" s="980" t="s">
        <v>149</v>
      </c>
      <c r="AP31" s="982"/>
      <c r="AQ31" s="983"/>
      <c r="AR31" s="983"/>
      <c r="AS31" s="983"/>
      <c r="AT31" s="983"/>
      <c r="AU31" s="984"/>
    </row>
    <row r="32" spans="1:66" ht="18" customHeight="1">
      <c r="A32" s="956"/>
      <c r="B32" s="956" t="str">
        <f>IFERROR(INDEX(管理リスト!$K$3:$K$32,MATCH(A32,管理リスト!$L$3:$L$32,0)),"")</f>
        <v/>
      </c>
      <c r="C32" s="957"/>
      <c r="D32" s="1044"/>
      <c r="E32" s="1045"/>
      <c r="F32" s="1046"/>
      <c r="G32" s="1050"/>
      <c r="H32" s="1051"/>
      <c r="I32" s="1051"/>
      <c r="J32" s="1051"/>
      <c r="K32" s="1051"/>
      <c r="L32" s="1052"/>
      <c r="M32" s="988"/>
      <c r="N32" s="989"/>
      <c r="O32" s="990"/>
      <c r="P32" s="991"/>
      <c r="Q32" s="992"/>
      <c r="R32" s="993"/>
      <c r="S32" s="991"/>
      <c r="T32" s="992"/>
      <c r="U32" s="993"/>
      <c r="V32" s="991"/>
      <c r="W32" s="993"/>
      <c r="X32" s="991"/>
      <c r="Y32" s="993"/>
      <c r="Z32" s="1005"/>
      <c r="AA32" s="1006"/>
      <c r="AB32" s="114"/>
      <c r="AC32" s="115" t="s">
        <v>148</v>
      </c>
      <c r="AD32" s="1002"/>
      <c r="AE32" s="1003"/>
      <c r="AF32" s="1004"/>
      <c r="AG32" s="1028"/>
      <c r="AH32" s="1029"/>
      <c r="AI32" s="1030"/>
      <c r="AJ32" s="1034"/>
      <c r="AK32" s="1035"/>
      <c r="AL32" s="1036"/>
      <c r="AM32" s="1039"/>
      <c r="AN32" s="1040"/>
      <c r="AO32" s="981"/>
      <c r="AP32" s="985"/>
      <c r="AQ32" s="986"/>
      <c r="AR32" s="986"/>
      <c r="AS32" s="986"/>
      <c r="AT32" s="986"/>
      <c r="AU32" s="987"/>
    </row>
    <row r="33" spans="1:47" ht="18" customHeight="1">
      <c r="A33" s="956"/>
      <c r="B33" s="956" t="str">
        <f>IFERROR(INDEX(管理リスト!$K$3:$K$32,MATCH(D33,管理リスト!$L$3:$L$32,0)),"")</f>
        <v/>
      </c>
      <c r="C33" s="957">
        <f t="shared" ref="C33" si="17">WEEKDAY(D33,1)</f>
        <v>4</v>
      </c>
      <c r="D33" s="1010">
        <f t="shared" ref="D33" si="18">D31+1</f>
        <v>45210</v>
      </c>
      <c r="E33" s="1011"/>
      <c r="F33" s="1012"/>
      <c r="G33" s="1016"/>
      <c r="H33" s="1017"/>
      <c r="I33" s="1017"/>
      <c r="J33" s="1017"/>
      <c r="K33" s="1017"/>
      <c r="L33" s="1018"/>
      <c r="M33" s="1022"/>
      <c r="N33" s="1023"/>
      <c r="O33" s="1024"/>
      <c r="P33" s="1083"/>
      <c r="Q33" s="1084"/>
      <c r="R33" s="1085"/>
      <c r="S33" s="1083"/>
      <c r="T33" s="1084"/>
      <c r="U33" s="1085"/>
      <c r="V33" s="1083"/>
      <c r="W33" s="1085"/>
      <c r="X33" s="1083"/>
      <c r="Y33" s="1085"/>
      <c r="Z33" s="1086"/>
      <c r="AA33" s="1087"/>
      <c r="AB33" s="116"/>
      <c r="AC33" s="117" t="s">
        <v>148</v>
      </c>
      <c r="AD33" s="1088"/>
      <c r="AE33" s="1089"/>
      <c r="AF33" s="1090"/>
      <c r="AG33" s="1053"/>
      <c r="AH33" s="1054"/>
      <c r="AI33" s="1055"/>
      <c r="AJ33" s="1059"/>
      <c r="AK33" s="1060"/>
      <c r="AL33" s="1061"/>
      <c r="AM33" s="1065"/>
      <c r="AN33" s="1066"/>
      <c r="AO33" s="1069" t="s">
        <v>149</v>
      </c>
      <c r="AP33" s="1071"/>
      <c r="AQ33" s="1072"/>
      <c r="AR33" s="1072"/>
      <c r="AS33" s="1072"/>
      <c r="AT33" s="1072"/>
      <c r="AU33" s="1073"/>
    </row>
    <row r="34" spans="1:47" ht="18" customHeight="1">
      <c r="A34" s="956"/>
      <c r="B34" s="956" t="str">
        <f>IFERROR(INDEX(管理リスト!$K$3:$K$32,MATCH(A34,管理リスト!$L$3:$L$32,0)),"")</f>
        <v/>
      </c>
      <c r="C34" s="957"/>
      <c r="D34" s="1013"/>
      <c r="E34" s="1014"/>
      <c r="F34" s="1015"/>
      <c r="G34" s="1019"/>
      <c r="H34" s="1020"/>
      <c r="I34" s="1020"/>
      <c r="J34" s="1020"/>
      <c r="K34" s="1020"/>
      <c r="L34" s="1021"/>
      <c r="M34" s="1077"/>
      <c r="N34" s="1078"/>
      <c r="O34" s="1079"/>
      <c r="P34" s="1080"/>
      <c r="Q34" s="1081"/>
      <c r="R34" s="1082"/>
      <c r="S34" s="1080"/>
      <c r="T34" s="1081"/>
      <c r="U34" s="1082"/>
      <c r="V34" s="1080"/>
      <c r="W34" s="1082"/>
      <c r="X34" s="1080"/>
      <c r="Y34" s="1082"/>
      <c r="Z34" s="1094"/>
      <c r="AA34" s="1095"/>
      <c r="AB34" s="118"/>
      <c r="AC34" s="119" t="s">
        <v>148</v>
      </c>
      <c r="AD34" s="1091"/>
      <c r="AE34" s="1092"/>
      <c r="AF34" s="1093"/>
      <c r="AG34" s="1056"/>
      <c r="AH34" s="1057"/>
      <c r="AI34" s="1058"/>
      <c r="AJ34" s="1062"/>
      <c r="AK34" s="1063"/>
      <c r="AL34" s="1064"/>
      <c r="AM34" s="1067"/>
      <c r="AN34" s="1068"/>
      <c r="AO34" s="1070"/>
      <c r="AP34" s="1074"/>
      <c r="AQ34" s="1075"/>
      <c r="AR34" s="1075"/>
      <c r="AS34" s="1075"/>
      <c r="AT34" s="1075"/>
      <c r="AU34" s="1076"/>
    </row>
    <row r="35" spans="1:47" ht="18" customHeight="1">
      <c r="A35" s="956"/>
      <c r="B35" s="956" t="str">
        <f>IFERROR(INDEX(管理リスト!$K$3:$K$32,MATCH(D35,管理リスト!$L$3:$L$32,0)),"")</f>
        <v/>
      </c>
      <c r="C35" s="957">
        <f t="shared" ref="C35" si="19">WEEKDAY(D35,1)</f>
        <v>5</v>
      </c>
      <c r="D35" s="1041">
        <f t="shared" ref="D35" si="20">D33+1</f>
        <v>45211</v>
      </c>
      <c r="E35" s="1042"/>
      <c r="F35" s="1043"/>
      <c r="G35" s="1047"/>
      <c r="H35" s="1048"/>
      <c r="I35" s="1048"/>
      <c r="J35" s="1048"/>
      <c r="K35" s="1048"/>
      <c r="L35" s="1049"/>
      <c r="M35" s="1007"/>
      <c r="N35" s="1008"/>
      <c r="O35" s="1009"/>
      <c r="P35" s="994"/>
      <c r="Q35" s="995"/>
      <c r="R35" s="996"/>
      <c r="S35" s="994"/>
      <c r="T35" s="995"/>
      <c r="U35" s="996"/>
      <c r="V35" s="994"/>
      <c r="W35" s="996"/>
      <c r="X35" s="994"/>
      <c r="Y35" s="996"/>
      <c r="Z35" s="997"/>
      <c r="AA35" s="998"/>
      <c r="AB35" s="112"/>
      <c r="AC35" s="113" t="s">
        <v>148</v>
      </c>
      <c r="AD35" s="999"/>
      <c r="AE35" s="1000"/>
      <c r="AF35" s="1001"/>
      <c r="AG35" s="1025"/>
      <c r="AH35" s="1026"/>
      <c r="AI35" s="1027"/>
      <c r="AJ35" s="1031"/>
      <c r="AK35" s="1032"/>
      <c r="AL35" s="1033"/>
      <c r="AM35" s="1037"/>
      <c r="AN35" s="1038"/>
      <c r="AO35" s="980" t="s">
        <v>149</v>
      </c>
      <c r="AP35" s="982"/>
      <c r="AQ35" s="983"/>
      <c r="AR35" s="983"/>
      <c r="AS35" s="983"/>
      <c r="AT35" s="983"/>
      <c r="AU35" s="984"/>
    </row>
    <row r="36" spans="1:47" ht="18" customHeight="1">
      <c r="A36" s="956"/>
      <c r="B36" s="956" t="str">
        <f>IFERROR(INDEX(管理リスト!$K$3:$K$32,MATCH(A36,管理リスト!$L$3:$L$32,0)),"")</f>
        <v/>
      </c>
      <c r="C36" s="957"/>
      <c r="D36" s="1044"/>
      <c r="E36" s="1045"/>
      <c r="F36" s="1046"/>
      <c r="G36" s="1050"/>
      <c r="H36" s="1051"/>
      <c r="I36" s="1051"/>
      <c r="J36" s="1051"/>
      <c r="K36" s="1051"/>
      <c r="L36" s="1052"/>
      <c r="M36" s="988"/>
      <c r="N36" s="989"/>
      <c r="O36" s="990"/>
      <c r="P36" s="991"/>
      <c r="Q36" s="992"/>
      <c r="R36" s="993"/>
      <c r="S36" s="991"/>
      <c r="T36" s="992"/>
      <c r="U36" s="993"/>
      <c r="V36" s="991"/>
      <c r="W36" s="993"/>
      <c r="X36" s="991"/>
      <c r="Y36" s="993"/>
      <c r="Z36" s="1005"/>
      <c r="AA36" s="1006"/>
      <c r="AB36" s="114"/>
      <c r="AC36" s="115" t="s">
        <v>148</v>
      </c>
      <c r="AD36" s="1002"/>
      <c r="AE36" s="1003"/>
      <c r="AF36" s="1004"/>
      <c r="AG36" s="1028"/>
      <c r="AH36" s="1029"/>
      <c r="AI36" s="1030"/>
      <c r="AJ36" s="1034"/>
      <c r="AK36" s="1035"/>
      <c r="AL36" s="1036"/>
      <c r="AM36" s="1039"/>
      <c r="AN36" s="1040"/>
      <c r="AO36" s="981"/>
      <c r="AP36" s="985"/>
      <c r="AQ36" s="986"/>
      <c r="AR36" s="986"/>
      <c r="AS36" s="986"/>
      <c r="AT36" s="986"/>
      <c r="AU36" s="987"/>
    </row>
    <row r="37" spans="1:47" ht="18" customHeight="1">
      <c r="A37" s="956"/>
      <c r="B37" s="956" t="str">
        <f>IFERROR(INDEX(管理リスト!$K$3:$K$32,MATCH(D37,管理リスト!$L$3:$L$32,0)),"")</f>
        <v/>
      </c>
      <c r="C37" s="957">
        <f t="shared" ref="C37" si="21">WEEKDAY(D37,1)</f>
        <v>6</v>
      </c>
      <c r="D37" s="1010">
        <f t="shared" ref="D37" si="22">D35+1</f>
        <v>45212</v>
      </c>
      <c r="E37" s="1011"/>
      <c r="F37" s="1012"/>
      <c r="G37" s="1016"/>
      <c r="H37" s="1017"/>
      <c r="I37" s="1017"/>
      <c r="J37" s="1017"/>
      <c r="K37" s="1017"/>
      <c r="L37" s="1018"/>
      <c r="M37" s="1022"/>
      <c r="N37" s="1023"/>
      <c r="O37" s="1024"/>
      <c r="P37" s="1083"/>
      <c r="Q37" s="1084"/>
      <c r="R37" s="1085"/>
      <c r="S37" s="1083"/>
      <c r="T37" s="1084"/>
      <c r="U37" s="1085"/>
      <c r="V37" s="1083"/>
      <c r="W37" s="1085"/>
      <c r="X37" s="1083"/>
      <c r="Y37" s="1085"/>
      <c r="Z37" s="1086"/>
      <c r="AA37" s="1087"/>
      <c r="AB37" s="116"/>
      <c r="AC37" s="117" t="s">
        <v>148</v>
      </c>
      <c r="AD37" s="1088"/>
      <c r="AE37" s="1089"/>
      <c r="AF37" s="1090"/>
      <c r="AG37" s="1053"/>
      <c r="AH37" s="1054"/>
      <c r="AI37" s="1055"/>
      <c r="AJ37" s="1059"/>
      <c r="AK37" s="1060"/>
      <c r="AL37" s="1061"/>
      <c r="AM37" s="1065"/>
      <c r="AN37" s="1066"/>
      <c r="AO37" s="1069" t="s">
        <v>149</v>
      </c>
      <c r="AP37" s="1071"/>
      <c r="AQ37" s="1072"/>
      <c r="AR37" s="1072"/>
      <c r="AS37" s="1072"/>
      <c r="AT37" s="1072"/>
      <c r="AU37" s="1073"/>
    </row>
    <row r="38" spans="1:47" ht="18" customHeight="1">
      <c r="A38" s="956"/>
      <c r="B38" s="956" t="str">
        <f>IFERROR(INDEX(管理リスト!$K$3:$K$32,MATCH(A38,管理リスト!$L$3:$L$32,0)),"")</f>
        <v/>
      </c>
      <c r="C38" s="957"/>
      <c r="D38" s="1013"/>
      <c r="E38" s="1014"/>
      <c r="F38" s="1015"/>
      <c r="G38" s="1019"/>
      <c r="H38" s="1020"/>
      <c r="I38" s="1020"/>
      <c r="J38" s="1020"/>
      <c r="K38" s="1020"/>
      <c r="L38" s="1021"/>
      <c r="M38" s="1077"/>
      <c r="N38" s="1078"/>
      <c r="O38" s="1079"/>
      <c r="P38" s="1080"/>
      <c r="Q38" s="1081"/>
      <c r="R38" s="1082"/>
      <c r="S38" s="1080"/>
      <c r="T38" s="1081"/>
      <c r="U38" s="1082"/>
      <c r="V38" s="1080"/>
      <c r="W38" s="1082"/>
      <c r="X38" s="1080"/>
      <c r="Y38" s="1082"/>
      <c r="Z38" s="1094"/>
      <c r="AA38" s="1095"/>
      <c r="AB38" s="118"/>
      <c r="AC38" s="119" t="s">
        <v>148</v>
      </c>
      <c r="AD38" s="1091"/>
      <c r="AE38" s="1092"/>
      <c r="AF38" s="1093"/>
      <c r="AG38" s="1056"/>
      <c r="AH38" s="1057"/>
      <c r="AI38" s="1058"/>
      <c r="AJ38" s="1062"/>
      <c r="AK38" s="1063"/>
      <c r="AL38" s="1064"/>
      <c r="AM38" s="1067"/>
      <c r="AN38" s="1068"/>
      <c r="AO38" s="1070"/>
      <c r="AP38" s="1074"/>
      <c r="AQ38" s="1075"/>
      <c r="AR38" s="1075"/>
      <c r="AS38" s="1075"/>
      <c r="AT38" s="1075"/>
      <c r="AU38" s="1076"/>
    </row>
    <row r="39" spans="1:47" ht="18" customHeight="1">
      <c r="A39" s="956"/>
      <c r="B39" s="956" t="str">
        <f>IFERROR(INDEX(管理リスト!$K$3:$K$32,MATCH(D39,管理リスト!$L$3:$L$32,0)),"")</f>
        <v/>
      </c>
      <c r="C39" s="957">
        <f t="shared" ref="C39" si="23">WEEKDAY(D39,1)</f>
        <v>7</v>
      </c>
      <c r="D39" s="1041">
        <f t="shared" ref="D39" si="24">D37+1</f>
        <v>45213</v>
      </c>
      <c r="E39" s="1042"/>
      <c r="F39" s="1043"/>
      <c r="G39" s="1047"/>
      <c r="H39" s="1048"/>
      <c r="I39" s="1048"/>
      <c r="J39" s="1048"/>
      <c r="K39" s="1048"/>
      <c r="L39" s="1049"/>
      <c r="M39" s="1007"/>
      <c r="N39" s="1008"/>
      <c r="O39" s="1009"/>
      <c r="P39" s="994"/>
      <c r="Q39" s="995"/>
      <c r="R39" s="996"/>
      <c r="S39" s="994"/>
      <c r="T39" s="995"/>
      <c r="U39" s="996"/>
      <c r="V39" s="994"/>
      <c r="W39" s="996"/>
      <c r="X39" s="994"/>
      <c r="Y39" s="996"/>
      <c r="Z39" s="997"/>
      <c r="AA39" s="998"/>
      <c r="AB39" s="112"/>
      <c r="AC39" s="113" t="s">
        <v>148</v>
      </c>
      <c r="AD39" s="999"/>
      <c r="AE39" s="1000"/>
      <c r="AF39" s="1001"/>
      <c r="AG39" s="1025"/>
      <c r="AH39" s="1026"/>
      <c r="AI39" s="1027"/>
      <c r="AJ39" s="1031"/>
      <c r="AK39" s="1032"/>
      <c r="AL39" s="1033"/>
      <c r="AM39" s="1037"/>
      <c r="AN39" s="1038"/>
      <c r="AO39" s="980" t="s">
        <v>149</v>
      </c>
      <c r="AP39" s="982"/>
      <c r="AQ39" s="983"/>
      <c r="AR39" s="983"/>
      <c r="AS39" s="983"/>
      <c r="AT39" s="983"/>
      <c r="AU39" s="984"/>
    </row>
    <row r="40" spans="1:47" ht="18" customHeight="1">
      <c r="A40" s="956"/>
      <c r="B40" s="956" t="str">
        <f>IFERROR(INDEX(管理リスト!$K$3:$K$32,MATCH(A40,管理リスト!$L$3:$L$32,0)),"")</f>
        <v/>
      </c>
      <c r="C40" s="957"/>
      <c r="D40" s="1044"/>
      <c r="E40" s="1045"/>
      <c r="F40" s="1046"/>
      <c r="G40" s="1050"/>
      <c r="H40" s="1051"/>
      <c r="I40" s="1051"/>
      <c r="J40" s="1051"/>
      <c r="K40" s="1051"/>
      <c r="L40" s="1052"/>
      <c r="M40" s="988"/>
      <c r="N40" s="989"/>
      <c r="O40" s="990"/>
      <c r="P40" s="991"/>
      <c r="Q40" s="992"/>
      <c r="R40" s="993"/>
      <c r="S40" s="991"/>
      <c r="T40" s="992"/>
      <c r="U40" s="993"/>
      <c r="V40" s="991"/>
      <c r="W40" s="993"/>
      <c r="X40" s="991"/>
      <c r="Y40" s="993"/>
      <c r="Z40" s="1005"/>
      <c r="AA40" s="1006"/>
      <c r="AB40" s="114"/>
      <c r="AC40" s="115" t="s">
        <v>148</v>
      </c>
      <c r="AD40" s="1002"/>
      <c r="AE40" s="1003"/>
      <c r="AF40" s="1004"/>
      <c r="AG40" s="1028"/>
      <c r="AH40" s="1029"/>
      <c r="AI40" s="1030"/>
      <c r="AJ40" s="1034"/>
      <c r="AK40" s="1035"/>
      <c r="AL40" s="1036"/>
      <c r="AM40" s="1039"/>
      <c r="AN40" s="1040"/>
      <c r="AO40" s="981"/>
      <c r="AP40" s="985"/>
      <c r="AQ40" s="986"/>
      <c r="AR40" s="986"/>
      <c r="AS40" s="986"/>
      <c r="AT40" s="986"/>
      <c r="AU40" s="987"/>
    </row>
    <row r="41" spans="1:47" ht="18" customHeight="1">
      <c r="A41" s="956"/>
      <c r="B41" s="956" t="str">
        <f>IFERROR(INDEX(管理リスト!$K$3:$K$32,MATCH(D41,管理リスト!$L$3:$L$32,0)),"")</f>
        <v/>
      </c>
      <c r="C41" s="957">
        <f t="shared" ref="C41" si="25">WEEKDAY(D41,1)</f>
        <v>1</v>
      </c>
      <c r="D41" s="1010">
        <f t="shared" ref="D41" si="26">D39+1</f>
        <v>45214</v>
      </c>
      <c r="E41" s="1011"/>
      <c r="F41" s="1012"/>
      <c r="G41" s="1016"/>
      <c r="H41" s="1017"/>
      <c r="I41" s="1017"/>
      <c r="J41" s="1017"/>
      <c r="K41" s="1017"/>
      <c r="L41" s="1018"/>
      <c r="M41" s="1022"/>
      <c r="N41" s="1023"/>
      <c r="O41" s="1024"/>
      <c r="P41" s="1083"/>
      <c r="Q41" s="1084"/>
      <c r="R41" s="1085"/>
      <c r="S41" s="1083"/>
      <c r="T41" s="1084"/>
      <c r="U41" s="1085"/>
      <c r="V41" s="1083"/>
      <c r="W41" s="1085"/>
      <c r="X41" s="1083"/>
      <c r="Y41" s="1085"/>
      <c r="Z41" s="1086"/>
      <c r="AA41" s="1087"/>
      <c r="AB41" s="116"/>
      <c r="AC41" s="117" t="s">
        <v>148</v>
      </c>
      <c r="AD41" s="1088"/>
      <c r="AE41" s="1089"/>
      <c r="AF41" s="1090"/>
      <c r="AG41" s="1053"/>
      <c r="AH41" s="1054"/>
      <c r="AI41" s="1055"/>
      <c r="AJ41" s="1059"/>
      <c r="AK41" s="1060"/>
      <c r="AL41" s="1061"/>
      <c r="AM41" s="1065"/>
      <c r="AN41" s="1066"/>
      <c r="AO41" s="1069" t="s">
        <v>149</v>
      </c>
      <c r="AP41" s="1071"/>
      <c r="AQ41" s="1072"/>
      <c r="AR41" s="1072"/>
      <c r="AS41" s="1072"/>
      <c r="AT41" s="1072"/>
      <c r="AU41" s="1073"/>
    </row>
    <row r="42" spans="1:47" ht="18" customHeight="1">
      <c r="A42" s="956"/>
      <c r="B42" s="956" t="str">
        <f>IFERROR(INDEX(管理リスト!$K$3:$K$32,MATCH(A42,管理リスト!$L$3:$L$32,0)),"")</f>
        <v/>
      </c>
      <c r="C42" s="957"/>
      <c r="D42" s="1013"/>
      <c r="E42" s="1014"/>
      <c r="F42" s="1015"/>
      <c r="G42" s="1019"/>
      <c r="H42" s="1020"/>
      <c r="I42" s="1020"/>
      <c r="J42" s="1020"/>
      <c r="K42" s="1020"/>
      <c r="L42" s="1021"/>
      <c r="M42" s="1077"/>
      <c r="N42" s="1078"/>
      <c r="O42" s="1079"/>
      <c r="P42" s="1080"/>
      <c r="Q42" s="1081"/>
      <c r="R42" s="1082"/>
      <c r="S42" s="1080"/>
      <c r="T42" s="1081"/>
      <c r="U42" s="1082"/>
      <c r="V42" s="1080"/>
      <c r="W42" s="1082"/>
      <c r="X42" s="1080"/>
      <c r="Y42" s="1082"/>
      <c r="Z42" s="1094"/>
      <c r="AA42" s="1095"/>
      <c r="AB42" s="118"/>
      <c r="AC42" s="119" t="s">
        <v>148</v>
      </c>
      <c r="AD42" s="1091"/>
      <c r="AE42" s="1092"/>
      <c r="AF42" s="1093"/>
      <c r="AG42" s="1056"/>
      <c r="AH42" s="1057"/>
      <c r="AI42" s="1058"/>
      <c r="AJ42" s="1062"/>
      <c r="AK42" s="1063"/>
      <c r="AL42" s="1064"/>
      <c r="AM42" s="1067"/>
      <c r="AN42" s="1068"/>
      <c r="AO42" s="1070"/>
      <c r="AP42" s="1074"/>
      <c r="AQ42" s="1075"/>
      <c r="AR42" s="1075"/>
      <c r="AS42" s="1075"/>
      <c r="AT42" s="1075"/>
      <c r="AU42" s="1076"/>
    </row>
    <row r="43" spans="1:47" ht="18" customHeight="1">
      <c r="A43" s="956"/>
      <c r="B43" s="956" t="str">
        <f>IFERROR(INDEX(管理リスト!$K$3:$K$32,MATCH(D43,管理リスト!$L$3:$L$32,0)),"")</f>
        <v/>
      </c>
      <c r="C43" s="957">
        <f t="shared" ref="C43" si="27">WEEKDAY(D43,1)</f>
        <v>2</v>
      </c>
      <c r="D43" s="1041">
        <f t="shared" ref="D43" si="28">D41+1</f>
        <v>45215</v>
      </c>
      <c r="E43" s="1042"/>
      <c r="F43" s="1043"/>
      <c r="G43" s="1047"/>
      <c r="H43" s="1048"/>
      <c r="I43" s="1048"/>
      <c r="J43" s="1048"/>
      <c r="K43" s="1048"/>
      <c r="L43" s="1049"/>
      <c r="M43" s="1007"/>
      <c r="N43" s="1008"/>
      <c r="O43" s="1009"/>
      <c r="P43" s="994"/>
      <c r="Q43" s="995"/>
      <c r="R43" s="996"/>
      <c r="S43" s="994"/>
      <c r="T43" s="995"/>
      <c r="U43" s="996"/>
      <c r="V43" s="994"/>
      <c r="W43" s="996"/>
      <c r="X43" s="994"/>
      <c r="Y43" s="996"/>
      <c r="Z43" s="997"/>
      <c r="AA43" s="998"/>
      <c r="AB43" s="112"/>
      <c r="AC43" s="113" t="s">
        <v>148</v>
      </c>
      <c r="AD43" s="999"/>
      <c r="AE43" s="1000"/>
      <c r="AF43" s="1001"/>
      <c r="AG43" s="1025"/>
      <c r="AH43" s="1026"/>
      <c r="AI43" s="1027"/>
      <c r="AJ43" s="1031"/>
      <c r="AK43" s="1032"/>
      <c r="AL43" s="1033"/>
      <c r="AM43" s="1037"/>
      <c r="AN43" s="1038"/>
      <c r="AO43" s="980" t="s">
        <v>149</v>
      </c>
      <c r="AP43" s="982"/>
      <c r="AQ43" s="983"/>
      <c r="AR43" s="983"/>
      <c r="AS43" s="983"/>
      <c r="AT43" s="983"/>
      <c r="AU43" s="984"/>
    </row>
    <row r="44" spans="1:47" ht="18" customHeight="1">
      <c r="A44" s="956"/>
      <c r="B44" s="956" t="str">
        <f>IFERROR(INDEX(管理リスト!$K$3:$K$32,MATCH(A44,管理リスト!$L$3:$L$32,0)),"")</f>
        <v/>
      </c>
      <c r="C44" s="957"/>
      <c r="D44" s="1044"/>
      <c r="E44" s="1045"/>
      <c r="F44" s="1046"/>
      <c r="G44" s="1050"/>
      <c r="H44" s="1051"/>
      <c r="I44" s="1051"/>
      <c r="J44" s="1051"/>
      <c r="K44" s="1051"/>
      <c r="L44" s="1052"/>
      <c r="M44" s="988"/>
      <c r="N44" s="989"/>
      <c r="O44" s="990"/>
      <c r="P44" s="991"/>
      <c r="Q44" s="992"/>
      <c r="R44" s="993"/>
      <c r="S44" s="991"/>
      <c r="T44" s="992"/>
      <c r="U44" s="993"/>
      <c r="V44" s="991"/>
      <c r="W44" s="993"/>
      <c r="X44" s="991"/>
      <c r="Y44" s="993"/>
      <c r="Z44" s="1005"/>
      <c r="AA44" s="1006"/>
      <c r="AB44" s="114"/>
      <c r="AC44" s="115" t="s">
        <v>148</v>
      </c>
      <c r="AD44" s="1002"/>
      <c r="AE44" s="1003"/>
      <c r="AF44" s="1004"/>
      <c r="AG44" s="1028"/>
      <c r="AH44" s="1029"/>
      <c r="AI44" s="1030"/>
      <c r="AJ44" s="1034"/>
      <c r="AK44" s="1035"/>
      <c r="AL44" s="1036"/>
      <c r="AM44" s="1039"/>
      <c r="AN44" s="1040"/>
      <c r="AO44" s="981"/>
      <c r="AP44" s="985"/>
      <c r="AQ44" s="986"/>
      <c r="AR44" s="986"/>
      <c r="AS44" s="986"/>
      <c r="AT44" s="986"/>
      <c r="AU44" s="987"/>
    </row>
    <row r="45" spans="1:47" ht="18" customHeight="1">
      <c r="A45" s="956"/>
      <c r="B45" s="956" t="str">
        <f>IFERROR(INDEX(管理リスト!$K$3:$K$32,MATCH(D45,管理リスト!$L$3:$L$32,0)),"")</f>
        <v/>
      </c>
      <c r="C45" s="957">
        <f t="shared" ref="C45" si="29">WEEKDAY(D45,1)</f>
        <v>3</v>
      </c>
      <c r="D45" s="1010">
        <f t="shared" ref="D45" si="30">D43+1</f>
        <v>45216</v>
      </c>
      <c r="E45" s="1011"/>
      <c r="F45" s="1012"/>
      <c r="G45" s="1016"/>
      <c r="H45" s="1017"/>
      <c r="I45" s="1017"/>
      <c r="J45" s="1017"/>
      <c r="K45" s="1017"/>
      <c r="L45" s="1018"/>
      <c r="M45" s="1022"/>
      <c r="N45" s="1023"/>
      <c r="O45" s="1024"/>
      <c r="P45" s="1083"/>
      <c r="Q45" s="1084"/>
      <c r="R45" s="1085"/>
      <c r="S45" s="1083"/>
      <c r="T45" s="1084"/>
      <c r="U45" s="1085"/>
      <c r="V45" s="1083"/>
      <c r="W45" s="1085"/>
      <c r="X45" s="1083"/>
      <c r="Y45" s="1085"/>
      <c r="Z45" s="1086"/>
      <c r="AA45" s="1087"/>
      <c r="AB45" s="116"/>
      <c r="AC45" s="117" t="s">
        <v>148</v>
      </c>
      <c r="AD45" s="1088"/>
      <c r="AE45" s="1089"/>
      <c r="AF45" s="1090"/>
      <c r="AG45" s="1053"/>
      <c r="AH45" s="1054"/>
      <c r="AI45" s="1055"/>
      <c r="AJ45" s="1059"/>
      <c r="AK45" s="1060"/>
      <c r="AL45" s="1061"/>
      <c r="AM45" s="1065"/>
      <c r="AN45" s="1066"/>
      <c r="AO45" s="1069" t="s">
        <v>149</v>
      </c>
      <c r="AP45" s="1071"/>
      <c r="AQ45" s="1072"/>
      <c r="AR45" s="1072"/>
      <c r="AS45" s="1072"/>
      <c r="AT45" s="1072"/>
      <c r="AU45" s="1073"/>
    </row>
    <row r="46" spans="1:47" ht="18" customHeight="1">
      <c r="A46" s="956"/>
      <c r="B46" s="956" t="str">
        <f>IFERROR(INDEX(管理リスト!$K$3:$K$32,MATCH(A46,管理リスト!$L$3:$L$32,0)),"")</f>
        <v/>
      </c>
      <c r="C46" s="957"/>
      <c r="D46" s="1013"/>
      <c r="E46" s="1014"/>
      <c r="F46" s="1015"/>
      <c r="G46" s="1019"/>
      <c r="H46" s="1020"/>
      <c r="I46" s="1020"/>
      <c r="J46" s="1020"/>
      <c r="K46" s="1020"/>
      <c r="L46" s="1021"/>
      <c r="M46" s="1077"/>
      <c r="N46" s="1078"/>
      <c r="O46" s="1079"/>
      <c r="P46" s="1080"/>
      <c r="Q46" s="1081"/>
      <c r="R46" s="1082"/>
      <c r="S46" s="1080"/>
      <c r="T46" s="1081"/>
      <c r="U46" s="1082"/>
      <c r="V46" s="1080"/>
      <c r="W46" s="1082"/>
      <c r="X46" s="1080"/>
      <c r="Y46" s="1082"/>
      <c r="Z46" s="1094"/>
      <c r="AA46" s="1095"/>
      <c r="AB46" s="118"/>
      <c r="AC46" s="119" t="s">
        <v>148</v>
      </c>
      <c r="AD46" s="1091"/>
      <c r="AE46" s="1092"/>
      <c r="AF46" s="1093"/>
      <c r="AG46" s="1056"/>
      <c r="AH46" s="1057"/>
      <c r="AI46" s="1058"/>
      <c r="AJ46" s="1062"/>
      <c r="AK46" s="1063"/>
      <c r="AL46" s="1064"/>
      <c r="AM46" s="1067"/>
      <c r="AN46" s="1068"/>
      <c r="AO46" s="1070"/>
      <c r="AP46" s="1074"/>
      <c r="AQ46" s="1075"/>
      <c r="AR46" s="1075"/>
      <c r="AS46" s="1075"/>
      <c r="AT46" s="1075"/>
      <c r="AU46" s="1076"/>
    </row>
    <row r="47" spans="1:47" ht="18" customHeight="1">
      <c r="A47" s="956"/>
      <c r="B47" s="956" t="str">
        <f>IFERROR(INDEX(管理リスト!$K$3:$K$32,MATCH(D47,管理リスト!$L$3:$L$32,0)),"")</f>
        <v/>
      </c>
      <c r="C47" s="957">
        <f t="shared" ref="C47" si="31">WEEKDAY(D47,1)</f>
        <v>4</v>
      </c>
      <c r="D47" s="1041">
        <f t="shared" ref="D47" si="32">D45+1</f>
        <v>45217</v>
      </c>
      <c r="E47" s="1042"/>
      <c r="F47" s="1043"/>
      <c r="G47" s="1047"/>
      <c r="H47" s="1048"/>
      <c r="I47" s="1048"/>
      <c r="J47" s="1048"/>
      <c r="K47" s="1048"/>
      <c r="L47" s="1049"/>
      <c r="M47" s="1007"/>
      <c r="N47" s="1008"/>
      <c r="O47" s="1009"/>
      <c r="P47" s="994"/>
      <c r="Q47" s="995"/>
      <c r="R47" s="996"/>
      <c r="S47" s="994"/>
      <c r="T47" s="995"/>
      <c r="U47" s="996"/>
      <c r="V47" s="994"/>
      <c r="W47" s="996"/>
      <c r="X47" s="994"/>
      <c r="Y47" s="996"/>
      <c r="Z47" s="997"/>
      <c r="AA47" s="998"/>
      <c r="AB47" s="112"/>
      <c r="AC47" s="113" t="s">
        <v>148</v>
      </c>
      <c r="AD47" s="999"/>
      <c r="AE47" s="1000"/>
      <c r="AF47" s="1001"/>
      <c r="AG47" s="1025"/>
      <c r="AH47" s="1026"/>
      <c r="AI47" s="1027"/>
      <c r="AJ47" s="1031"/>
      <c r="AK47" s="1032"/>
      <c r="AL47" s="1033"/>
      <c r="AM47" s="1037"/>
      <c r="AN47" s="1038"/>
      <c r="AO47" s="980" t="s">
        <v>149</v>
      </c>
      <c r="AP47" s="982"/>
      <c r="AQ47" s="983"/>
      <c r="AR47" s="983"/>
      <c r="AS47" s="983"/>
      <c r="AT47" s="983"/>
      <c r="AU47" s="984"/>
    </row>
    <row r="48" spans="1:47" ht="18" customHeight="1">
      <c r="A48" s="956"/>
      <c r="B48" s="956" t="str">
        <f>IFERROR(INDEX(管理リスト!$K$3:$K$32,MATCH(A48,管理リスト!$L$3:$L$32,0)),"")</f>
        <v/>
      </c>
      <c r="C48" s="957"/>
      <c r="D48" s="1044"/>
      <c r="E48" s="1045"/>
      <c r="F48" s="1046"/>
      <c r="G48" s="1050"/>
      <c r="H48" s="1051"/>
      <c r="I48" s="1051"/>
      <c r="J48" s="1051"/>
      <c r="K48" s="1051"/>
      <c r="L48" s="1052"/>
      <c r="M48" s="988"/>
      <c r="N48" s="989"/>
      <c r="O48" s="990"/>
      <c r="P48" s="991"/>
      <c r="Q48" s="992"/>
      <c r="R48" s="993"/>
      <c r="S48" s="991"/>
      <c r="T48" s="992"/>
      <c r="U48" s="993"/>
      <c r="V48" s="991"/>
      <c r="W48" s="993"/>
      <c r="X48" s="991"/>
      <c r="Y48" s="993"/>
      <c r="Z48" s="1005"/>
      <c r="AA48" s="1006"/>
      <c r="AB48" s="114"/>
      <c r="AC48" s="115" t="s">
        <v>148</v>
      </c>
      <c r="AD48" s="1002"/>
      <c r="AE48" s="1003"/>
      <c r="AF48" s="1004"/>
      <c r="AG48" s="1028"/>
      <c r="AH48" s="1029"/>
      <c r="AI48" s="1030"/>
      <c r="AJ48" s="1034"/>
      <c r="AK48" s="1035"/>
      <c r="AL48" s="1036"/>
      <c r="AM48" s="1039"/>
      <c r="AN48" s="1040"/>
      <c r="AO48" s="981"/>
      <c r="AP48" s="985"/>
      <c r="AQ48" s="986"/>
      <c r="AR48" s="986"/>
      <c r="AS48" s="986"/>
      <c r="AT48" s="986"/>
      <c r="AU48" s="987"/>
    </row>
    <row r="49" spans="1:47" ht="18" customHeight="1">
      <c r="A49" s="956"/>
      <c r="B49" s="956" t="str">
        <f>IFERROR(INDEX(管理リスト!$K$3:$K$32,MATCH(D49,管理リスト!$L$3:$L$32,0)),"")</f>
        <v/>
      </c>
      <c r="C49" s="957">
        <f t="shared" ref="C49" si="33">WEEKDAY(D49,1)</f>
        <v>5</v>
      </c>
      <c r="D49" s="1010">
        <f t="shared" ref="D49" si="34">D47+1</f>
        <v>45218</v>
      </c>
      <c r="E49" s="1011"/>
      <c r="F49" s="1012"/>
      <c r="G49" s="1016"/>
      <c r="H49" s="1017"/>
      <c r="I49" s="1017"/>
      <c r="J49" s="1017"/>
      <c r="K49" s="1017"/>
      <c r="L49" s="1018"/>
      <c r="M49" s="1022"/>
      <c r="N49" s="1023"/>
      <c r="O49" s="1024"/>
      <c r="P49" s="1083"/>
      <c r="Q49" s="1084"/>
      <c r="R49" s="1085"/>
      <c r="S49" s="1083"/>
      <c r="T49" s="1084"/>
      <c r="U49" s="1085"/>
      <c r="V49" s="1083"/>
      <c r="W49" s="1085"/>
      <c r="X49" s="1083"/>
      <c r="Y49" s="1085"/>
      <c r="Z49" s="1086"/>
      <c r="AA49" s="1087"/>
      <c r="AB49" s="116"/>
      <c r="AC49" s="117" t="s">
        <v>148</v>
      </c>
      <c r="AD49" s="1088"/>
      <c r="AE49" s="1089"/>
      <c r="AF49" s="1090"/>
      <c r="AG49" s="1053"/>
      <c r="AH49" s="1054"/>
      <c r="AI49" s="1055"/>
      <c r="AJ49" s="1059"/>
      <c r="AK49" s="1060"/>
      <c r="AL49" s="1061"/>
      <c r="AM49" s="1065"/>
      <c r="AN49" s="1066"/>
      <c r="AO49" s="1069" t="s">
        <v>149</v>
      </c>
      <c r="AP49" s="1071"/>
      <c r="AQ49" s="1072"/>
      <c r="AR49" s="1072"/>
      <c r="AS49" s="1072"/>
      <c r="AT49" s="1072"/>
      <c r="AU49" s="1073"/>
    </row>
    <row r="50" spans="1:47" ht="18" customHeight="1">
      <c r="A50" s="956"/>
      <c r="B50" s="956" t="str">
        <f>IFERROR(INDEX(管理リスト!$K$3:$K$32,MATCH(A50,管理リスト!$L$3:$L$32,0)),"")</f>
        <v/>
      </c>
      <c r="C50" s="957"/>
      <c r="D50" s="1013"/>
      <c r="E50" s="1014"/>
      <c r="F50" s="1015"/>
      <c r="G50" s="1019"/>
      <c r="H50" s="1020"/>
      <c r="I50" s="1020"/>
      <c r="J50" s="1020"/>
      <c r="K50" s="1020"/>
      <c r="L50" s="1021"/>
      <c r="M50" s="1077"/>
      <c r="N50" s="1078"/>
      <c r="O50" s="1079"/>
      <c r="P50" s="1080"/>
      <c r="Q50" s="1081"/>
      <c r="R50" s="1082"/>
      <c r="S50" s="1080"/>
      <c r="T50" s="1081"/>
      <c r="U50" s="1082"/>
      <c r="V50" s="1080"/>
      <c r="W50" s="1082"/>
      <c r="X50" s="1080"/>
      <c r="Y50" s="1082"/>
      <c r="Z50" s="1094"/>
      <c r="AA50" s="1095"/>
      <c r="AB50" s="118"/>
      <c r="AC50" s="119" t="s">
        <v>148</v>
      </c>
      <c r="AD50" s="1091"/>
      <c r="AE50" s="1092"/>
      <c r="AF50" s="1093"/>
      <c r="AG50" s="1056"/>
      <c r="AH50" s="1057"/>
      <c r="AI50" s="1058"/>
      <c r="AJ50" s="1062"/>
      <c r="AK50" s="1063"/>
      <c r="AL50" s="1064"/>
      <c r="AM50" s="1067"/>
      <c r="AN50" s="1068"/>
      <c r="AO50" s="1070"/>
      <c r="AP50" s="1074"/>
      <c r="AQ50" s="1075"/>
      <c r="AR50" s="1075"/>
      <c r="AS50" s="1075"/>
      <c r="AT50" s="1075"/>
      <c r="AU50" s="1076"/>
    </row>
    <row r="51" spans="1:47" ht="18" customHeight="1">
      <c r="A51" s="956"/>
      <c r="B51" s="956" t="str">
        <f>IFERROR(INDEX(管理リスト!$K$3:$K$32,MATCH(D51,管理リスト!$L$3:$L$32,0)),"")</f>
        <v/>
      </c>
      <c r="C51" s="957">
        <f t="shared" ref="C51" si="35">WEEKDAY(D51,1)</f>
        <v>6</v>
      </c>
      <c r="D51" s="1041">
        <f t="shared" ref="D51" si="36">D49+1</f>
        <v>45219</v>
      </c>
      <c r="E51" s="1042"/>
      <c r="F51" s="1043"/>
      <c r="G51" s="1047"/>
      <c r="H51" s="1048"/>
      <c r="I51" s="1048"/>
      <c r="J51" s="1048"/>
      <c r="K51" s="1048"/>
      <c r="L51" s="1049"/>
      <c r="M51" s="1007"/>
      <c r="N51" s="1008"/>
      <c r="O51" s="1009"/>
      <c r="P51" s="994"/>
      <c r="Q51" s="995"/>
      <c r="R51" s="996"/>
      <c r="S51" s="994"/>
      <c r="T51" s="995"/>
      <c r="U51" s="996"/>
      <c r="V51" s="994"/>
      <c r="W51" s="996"/>
      <c r="X51" s="994"/>
      <c r="Y51" s="996"/>
      <c r="Z51" s="997"/>
      <c r="AA51" s="998"/>
      <c r="AB51" s="112"/>
      <c r="AC51" s="113" t="s">
        <v>148</v>
      </c>
      <c r="AD51" s="999"/>
      <c r="AE51" s="1000"/>
      <c r="AF51" s="1001"/>
      <c r="AG51" s="1025"/>
      <c r="AH51" s="1026"/>
      <c r="AI51" s="1027"/>
      <c r="AJ51" s="1031"/>
      <c r="AK51" s="1032"/>
      <c r="AL51" s="1033"/>
      <c r="AM51" s="1037"/>
      <c r="AN51" s="1038"/>
      <c r="AO51" s="980" t="s">
        <v>149</v>
      </c>
      <c r="AP51" s="982"/>
      <c r="AQ51" s="983"/>
      <c r="AR51" s="983"/>
      <c r="AS51" s="983"/>
      <c r="AT51" s="983"/>
      <c r="AU51" s="984"/>
    </row>
    <row r="52" spans="1:47" ht="18" customHeight="1">
      <c r="A52" s="956"/>
      <c r="B52" s="956" t="str">
        <f>IFERROR(INDEX(管理リスト!$K$3:$K$32,MATCH(A52,管理リスト!$L$3:$L$32,0)),"")</f>
        <v/>
      </c>
      <c r="C52" s="957"/>
      <c r="D52" s="1044"/>
      <c r="E52" s="1045"/>
      <c r="F52" s="1046"/>
      <c r="G52" s="1050"/>
      <c r="H52" s="1051"/>
      <c r="I52" s="1051"/>
      <c r="J52" s="1051"/>
      <c r="K52" s="1051"/>
      <c r="L52" s="1052"/>
      <c r="M52" s="988"/>
      <c r="N52" s="989"/>
      <c r="O52" s="990"/>
      <c r="P52" s="991"/>
      <c r="Q52" s="992"/>
      <c r="R52" s="993"/>
      <c r="S52" s="991"/>
      <c r="T52" s="992"/>
      <c r="U52" s="993"/>
      <c r="V52" s="991"/>
      <c r="W52" s="993"/>
      <c r="X52" s="991"/>
      <c r="Y52" s="993"/>
      <c r="Z52" s="1005"/>
      <c r="AA52" s="1006"/>
      <c r="AB52" s="114"/>
      <c r="AC52" s="115" t="s">
        <v>148</v>
      </c>
      <c r="AD52" s="1002"/>
      <c r="AE52" s="1003"/>
      <c r="AF52" s="1004"/>
      <c r="AG52" s="1028"/>
      <c r="AH52" s="1029"/>
      <c r="AI52" s="1030"/>
      <c r="AJ52" s="1034"/>
      <c r="AK52" s="1035"/>
      <c r="AL52" s="1036"/>
      <c r="AM52" s="1039"/>
      <c r="AN52" s="1040"/>
      <c r="AO52" s="981"/>
      <c r="AP52" s="985"/>
      <c r="AQ52" s="986"/>
      <c r="AR52" s="986"/>
      <c r="AS52" s="986"/>
      <c r="AT52" s="986"/>
      <c r="AU52" s="987"/>
    </row>
    <row r="53" spans="1:47" ht="18" customHeight="1">
      <c r="A53" s="956"/>
      <c r="B53" s="956" t="str">
        <f>IFERROR(INDEX(管理リスト!$K$3:$K$32,MATCH(D53,管理リスト!$L$3:$L$32,0)),"")</f>
        <v/>
      </c>
      <c r="C53" s="957">
        <f t="shared" ref="C53" si="37">WEEKDAY(D53,1)</f>
        <v>7</v>
      </c>
      <c r="D53" s="1010">
        <f t="shared" ref="D53" si="38">D51+1</f>
        <v>45220</v>
      </c>
      <c r="E53" s="1011"/>
      <c r="F53" s="1012"/>
      <c r="G53" s="1016"/>
      <c r="H53" s="1017"/>
      <c r="I53" s="1017"/>
      <c r="J53" s="1017"/>
      <c r="K53" s="1017"/>
      <c r="L53" s="1018"/>
      <c r="M53" s="1022"/>
      <c r="N53" s="1023"/>
      <c r="O53" s="1024"/>
      <c r="P53" s="1083"/>
      <c r="Q53" s="1084"/>
      <c r="R53" s="1085"/>
      <c r="S53" s="1083"/>
      <c r="T53" s="1084"/>
      <c r="U53" s="1085"/>
      <c r="V53" s="1083"/>
      <c r="W53" s="1085"/>
      <c r="X53" s="1083"/>
      <c r="Y53" s="1085"/>
      <c r="Z53" s="1086"/>
      <c r="AA53" s="1087"/>
      <c r="AB53" s="116"/>
      <c r="AC53" s="117" t="s">
        <v>148</v>
      </c>
      <c r="AD53" s="1088"/>
      <c r="AE53" s="1089"/>
      <c r="AF53" s="1090"/>
      <c r="AG53" s="1053"/>
      <c r="AH53" s="1054"/>
      <c r="AI53" s="1055"/>
      <c r="AJ53" s="1059"/>
      <c r="AK53" s="1060"/>
      <c r="AL53" s="1061"/>
      <c r="AM53" s="1065"/>
      <c r="AN53" s="1066"/>
      <c r="AO53" s="1069" t="s">
        <v>149</v>
      </c>
      <c r="AP53" s="1071"/>
      <c r="AQ53" s="1072"/>
      <c r="AR53" s="1072"/>
      <c r="AS53" s="1072"/>
      <c r="AT53" s="1072"/>
      <c r="AU53" s="1073"/>
    </row>
    <row r="54" spans="1:47" ht="18" customHeight="1">
      <c r="A54" s="956"/>
      <c r="B54" s="956" t="str">
        <f>IFERROR(INDEX(管理リスト!$K$3:$K$32,MATCH(A54,管理リスト!$L$3:$L$32,0)),"")</f>
        <v/>
      </c>
      <c r="C54" s="957"/>
      <c r="D54" s="1013"/>
      <c r="E54" s="1014"/>
      <c r="F54" s="1015"/>
      <c r="G54" s="1019"/>
      <c r="H54" s="1020"/>
      <c r="I54" s="1020"/>
      <c r="J54" s="1020"/>
      <c r="K54" s="1020"/>
      <c r="L54" s="1021"/>
      <c r="M54" s="1077"/>
      <c r="N54" s="1078"/>
      <c r="O54" s="1079"/>
      <c r="P54" s="1080"/>
      <c r="Q54" s="1081"/>
      <c r="R54" s="1082"/>
      <c r="S54" s="1080"/>
      <c r="T54" s="1081"/>
      <c r="U54" s="1082"/>
      <c r="V54" s="1080"/>
      <c r="W54" s="1082"/>
      <c r="X54" s="1080"/>
      <c r="Y54" s="1082"/>
      <c r="Z54" s="1094"/>
      <c r="AA54" s="1095"/>
      <c r="AB54" s="118"/>
      <c r="AC54" s="119" t="s">
        <v>148</v>
      </c>
      <c r="AD54" s="1091"/>
      <c r="AE54" s="1092"/>
      <c r="AF54" s="1093"/>
      <c r="AG54" s="1056"/>
      <c r="AH54" s="1057"/>
      <c r="AI54" s="1058"/>
      <c r="AJ54" s="1062"/>
      <c r="AK54" s="1063"/>
      <c r="AL54" s="1064"/>
      <c r="AM54" s="1067"/>
      <c r="AN54" s="1068"/>
      <c r="AO54" s="1070"/>
      <c r="AP54" s="1074"/>
      <c r="AQ54" s="1075"/>
      <c r="AR54" s="1075"/>
      <c r="AS54" s="1075"/>
      <c r="AT54" s="1075"/>
      <c r="AU54" s="1076"/>
    </row>
    <row r="55" spans="1:47" ht="18" customHeight="1">
      <c r="A55" s="956"/>
      <c r="B55" s="956" t="str">
        <f>IFERROR(INDEX(管理リスト!$K$3:$K$32,MATCH(D55,管理リスト!$L$3:$L$32,0)),"")</f>
        <v/>
      </c>
      <c r="C55" s="957">
        <f t="shared" ref="C55" si="39">WEEKDAY(D55,1)</f>
        <v>1</v>
      </c>
      <c r="D55" s="1041">
        <f t="shared" ref="D55" si="40">D53+1</f>
        <v>45221</v>
      </c>
      <c r="E55" s="1042"/>
      <c r="F55" s="1043"/>
      <c r="G55" s="1047"/>
      <c r="H55" s="1048"/>
      <c r="I55" s="1048"/>
      <c r="J55" s="1048"/>
      <c r="K55" s="1048"/>
      <c r="L55" s="1049"/>
      <c r="M55" s="1007"/>
      <c r="N55" s="1008"/>
      <c r="O55" s="1009"/>
      <c r="P55" s="994"/>
      <c r="Q55" s="995"/>
      <c r="R55" s="996"/>
      <c r="S55" s="994"/>
      <c r="T55" s="995"/>
      <c r="U55" s="996"/>
      <c r="V55" s="994"/>
      <c r="W55" s="996"/>
      <c r="X55" s="994"/>
      <c r="Y55" s="996"/>
      <c r="Z55" s="997"/>
      <c r="AA55" s="998"/>
      <c r="AB55" s="112"/>
      <c r="AC55" s="113" t="s">
        <v>148</v>
      </c>
      <c r="AD55" s="999"/>
      <c r="AE55" s="1000"/>
      <c r="AF55" s="1001"/>
      <c r="AG55" s="1025"/>
      <c r="AH55" s="1026"/>
      <c r="AI55" s="1027"/>
      <c r="AJ55" s="1031"/>
      <c r="AK55" s="1032"/>
      <c r="AL55" s="1033"/>
      <c r="AM55" s="1037"/>
      <c r="AN55" s="1038"/>
      <c r="AO55" s="980" t="s">
        <v>149</v>
      </c>
      <c r="AP55" s="982"/>
      <c r="AQ55" s="983"/>
      <c r="AR55" s="983"/>
      <c r="AS55" s="983"/>
      <c r="AT55" s="983"/>
      <c r="AU55" s="984"/>
    </row>
    <row r="56" spans="1:47" ht="18" customHeight="1">
      <c r="A56" s="956"/>
      <c r="B56" s="956" t="str">
        <f>IFERROR(INDEX(管理リスト!$K$3:$K$32,MATCH(A56,管理リスト!$L$3:$L$32,0)),"")</f>
        <v/>
      </c>
      <c r="C56" s="957"/>
      <c r="D56" s="1044"/>
      <c r="E56" s="1045"/>
      <c r="F56" s="1046"/>
      <c r="G56" s="1050"/>
      <c r="H56" s="1051"/>
      <c r="I56" s="1051"/>
      <c r="J56" s="1051"/>
      <c r="K56" s="1051"/>
      <c r="L56" s="1052"/>
      <c r="M56" s="988"/>
      <c r="N56" s="989"/>
      <c r="O56" s="990"/>
      <c r="P56" s="991"/>
      <c r="Q56" s="992"/>
      <c r="R56" s="993"/>
      <c r="S56" s="991"/>
      <c r="T56" s="992"/>
      <c r="U56" s="993"/>
      <c r="V56" s="991"/>
      <c r="W56" s="993"/>
      <c r="X56" s="991"/>
      <c r="Y56" s="993"/>
      <c r="Z56" s="1005"/>
      <c r="AA56" s="1006"/>
      <c r="AB56" s="114"/>
      <c r="AC56" s="115" t="s">
        <v>148</v>
      </c>
      <c r="AD56" s="1002"/>
      <c r="AE56" s="1003"/>
      <c r="AF56" s="1004"/>
      <c r="AG56" s="1028"/>
      <c r="AH56" s="1029"/>
      <c r="AI56" s="1030"/>
      <c r="AJ56" s="1034"/>
      <c r="AK56" s="1035"/>
      <c r="AL56" s="1036"/>
      <c r="AM56" s="1039"/>
      <c r="AN56" s="1040"/>
      <c r="AO56" s="981"/>
      <c r="AP56" s="985"/>
      <c r="AQ56" s="986"/>
      <c r="AR56" s="986"/>
      <c r="AS56" s="986"/>
      <c r="AT56" s="986"/>
      <c r="AU56" s="987"/>
    </row>
    <row r="57" spans="1:47" ht="18" customHeight="1">
      <c r="A57" s="956"/>
      <c r="B57" s="956" t="str">
        <f>IFERROR(INDEX(管理リスト!$K$3:$K$32,MATCH(D57,管理リスト!$L$3:$L$32,0)),"")</f>
        <v/>
      </c>
      <c r="C57" s="957">
        <f t="shared" ref="C57" si="41">WEEKDAY(D57,1)</f>
        <v>2</v>
      </c>
      <c r="D57" s="1010">
        <f t="shared" ref="D57" si="42">D55+1</f>
        <v>45222</v>
      </c>
      <c r="E57" s="1011"/>
      <c r="F57" s="1012"/>
      <c r="G57" s="1016"/>
      <c r="H57" s="1017"/>
      <c r="I57" s="1017"/>
      <c r="J57" s="1017"/>
      <c r="K57" s="1017"/>
      <c r="L57" s="1018"/>
      <c r="M57" s="1022"/>
      <c r="N57" s="1023"/>
      <c r="O57" s="1024"/>
      <c r="P57" s="1083"/>
      <c r="Q57" s="1084"/>
      <c r="R57" s="1085"/>
      <c r="S57" s="1083"/>
      <c r="T57" s="1084"/>
      <c r="U57" s="1085"/>
      <c r="V57" s="1083"/>
      <c r="W57" s="1085"/>
      <c r="X57" s="1083"/>
      <c r="Y57" s="1085"/>
      <c r="Z57" s="1086"/>
      <c r="AA57" s="1087"/>
      <c r="AB57" s="116"/>
      <c r="AC57" s="117" t="s">
        <v>148</v>
      </c>
      <c r="AD57" s="1088"/>
      <c r="AE57" s="1089"/>
      <c r="AF57" s="1090"/>
      <c r="AG57" s="1053"/>
      <c r="AH57" s="1054"/>
      <c r="AI57" s="1055"/>
      <c r="AJ57" s="1059"/>
      <c r="AK57" s="1060"/>
      <c r="AL57" s="1061"/>
      <c r="AM57" s="1065"/>
      <c r="AN57" s="1066"/>
      <c r="AO57" s="1069" t="s">
        <v>149</v>
      </c>
      <c r="AP57" s="1071"/>
      <c r="AQ57" s="1072"/>
      <c r="AR57" s="1072"/>
      <c r="AS57" s="1072"/>
      <c r="AT57" s="1072"/>
      <c r="AU57" s="1073"/>
    </row>
    <row r="58" spans="1:47" ht="18" customHeight="1">
      <c r="A58" s="956"/>
      <c r="B58" s="956" t="str">
        <f>IFERROR(INDEX(管理リスト!$K$3:$K$32,MATCH(A58,管理リスト!$L$3:$L$32,0)),"")</f>
        <v/>
      </c>
      <c r="C58" s="957"/>
      <c r="D58" s="1013"/>
      <c r="E58" s="1014"/>
      <c r="F58" s="1015"/>
      <c r="G58" s="1019"/>
      <c r="H58" s="1020"/>
      <c r="I58" s="1020"/>
      <c r="J58" s="1020"/>
      <c r="K58" s="1020"/>
      <c r="L58" s="1021"/>
      <c r="M58" s="1077"/>
      <c r="N58" s="1078"/>
      <c r="O58" s="1079"/>
      <c r="P58" s="1080"/>
      <c r="Q58" s="1081"/>
      <c r="R58" s="1082"/>
      <c r="S58" s="1080"/>
      <c r="T58" s="1081"/>
      <c r="U58" s="1082"/>
      <c r="V58" s="1080"/>
      <c r="W58" s="1082"/>
      <c r="X58" s="1080"/>
      <c r="Y58" s="1082"/>
      <c r="Z58" s="1094"/>
      <c r="AA58" s="1095"/>
      <c r="AB58" s="118"/>
      <c r="AC58" s="119" t="s">
        <v>148</v>
      </c>
      <c r="AD58" s="1091"/>
      <c r="AE58" s="1092"/>
      <c r="AF58" s="1093"/>
      <c r="AG58" s="1056"/>
      <c r="AH58" s="1057"/>
      <c r="AI58" s="1058"/>
      <c r="AJ58" s="1062"/>
      <c r="AK58" s="1063"/>
      <c r="AL58" s="1064"/>
      <c r="AM58" s="1067"/>
      <c r="AN58" s="1068"/>
      <c r="AO58" s="1070"/>
      <c r="AP58" s="1074"/>
      <c r="AQ58" s="1075"/>
      <c r="AR58" s="1075"/>
      <c r="AS58" s="1075"/>
      <c r="AT58" s="1075"/>
      <c r="AU58" s="1076"/>
    </row>
    <row r="59" spans="1:47" ht="18" customHeight="1">
      <c r="A59" s="956"/>
      <c r="B59" s="956" t="str">
        <f>IFERROR(INDEX(管理リスト!$K$3:$K$32,MATCH(D59,管理リスト!$L$3:$L$32,0)),"")</f>
        <v/>
      </c>
      <c r="C59" s="957">
        <f t="shared" ref="C59" si="43">WEEKDAY(D59,1)</f>
        <v>3</v>
      </c>
      <c r="D59" s="1041">
        <f t="shared" ref="D59" si="44">D57+1</f>
        <v>45223</v>
      </c>
      <c r="E59" s="1042"/>
      <c r="F59" s="1043"/>
      <c r="G59" s="1047"/>
      <c r="H59" s="1048"/>
      <c r="I59" s="1048"/>
      <c r="J59" s="1048"/>
      <c r="K59" s="1048"/>
      <c r="L59" s="1049"/>
      <c r="M59" s="1007"/>
      <c r="N59" s="1008"/>
      <c r="O59" s="1009"/>
      <c r="P59" s="994"/>
      <c r="Q59" s="995"/>
      <c r="R59" s="996"/>
      <c r="S59" s="994"/>
      <c r="T59" s="995"/>
      <c r="U59" s="996"/>
      <c r="V59" s="994"/>
      <c r="W59" s="996"/>
      <c r="X59" s="994"/>
      <c r="Y59" s="996"/>
      <c r="Z59" s="997"/>
      <c r="AA59" s="998"/>
      <c r="AB59" s="112"/>
      <c r="AC59" s="113" t="s">
        <v>148</v>
      </c>
      <c r="AD59" s="999"/>
      <c r="AE59" s="1000"/>
      <c r="AF59" s="1001"/>
      <c r="AG59" s="1025"/>
      <c r="AH59" s="1026"/>
      <c r="AI59" s="1027"/>
      <c r="AJ59" s="1031"/>
      <c r="AK59" s="1032"/>
      <c r="AL59" s="1033"/>
      <c r="AM59" s="1037"/>
      <c r="AN59" s="1038"/>
      <c r="AO59" s="980" t="s">
        <v>149</v>
      </c>
      <c r="AP59" s="982"/>
      <c r="AQ59" s="983"/>
      <c r="AR59" s="983"/>
      <c r="AS59" s="983"/>
      <c r="AT59" s="983"/>
      <c r="AU59" s="984"/>
    </row>
    <row r="60" spans="1:47" ht="18" customHeight="1">
      <c r="A60" s="956"/>
      <c r="B60" s="956" t="str">
        <f>IFERROR(INDEX(管理リスト!$K$3:$K$32,MATCH(A60,管理リスト!$L$3:$L$32,0)),"")</f>
        <v/>
      </c>
      <c r="C60" s="957"/>
      <c r="D60" s="1044"/>
      <c r="E60" s="1045"/>
      <c r="F60" s="1046"/>
      <c r="G60" s="1050"/>
      <c r="H60" s="1051"/>
      <c r="I60" s="1051"/>
      <c r="J60" s="1051"/>
      <c r="K60" s="1051"/>
      <c r="L60" s="1052"/>
      <c r="M60" s="988"/>
      <c r="N60" s="989"/>
      <c r="O60" s="990"/>
      <c r="P60" s="991"/>
      <c r="Q60" s="992"/>
      <c r="R60" s="993"/>
      <c r="S60" s="991"/>
      <c r="T60" s="992"/>
      <c r="U60" s="993"/>
      <c r="V60" s="991"/>
      <c r="W60" s="993"/>
      <c r="X60" s="991"/>
      <c r="Y60" s="993"/>
      <c r="Z60" s="1005"/>
      <c r="AA60" s="1006"/>
      <c r="AB60" s="114"/>
      <c r="AC60" s="115" t="s">
        <v>148</v>
      </c>
      <c r="AD60" s="1002"/>
      <c r="AE60" s="1003"/>
      <c r="AF60" s="1004"/>
      <c r="AG60" s="1028"/>
      <c r="AH60" s="1029"/>
      <c r="AI60" s="1030"/>
      <c r="AJ60" s="1034"/>
      <c r="AK60" s="1035"/>
      <c r="AL60" s="1036"/>
      <c r="AM60" s="1039"/>
      <c r="AN60" s="1040"/>
      <c r="AO60" s="981"/>
      <c r="AP60" s="985"/>
      <c r="AQ60" s="986"/>
      <c r="AR60" s="986"/>
      <c r="AS60" s="986"/>
      <c r="AT60" s="986"/>
      <c r="AU60" s="987"/>
    </row>
    <row r="61" spans="1:47" ht="18" customHeight="1">
      <c r="A61" s="956"/>
      <c r="B61" s="956" t="str">
        <f>IFERROR(INDEX(管理リスト!$K$3:$K$32,MATCH(D61,管理リスト!$L$3:$L$32,0)),"")</f>
        <v/>
      </c>
      <c r="C61" s="957">
        <f t="shared" ref="C61" si="45">WEEKDAY(D61,1)</f>
        <v>4</v>
      </c>
      <c r="D61" s="1010">
        <f t="shared" ref="D61" si="46">D59+1</f>
        <v>45224</v>
      </c>
      <c r="E61" s="1011"/>
      <c r="F61" s="1012"/>
      <c r="G61" s="1016"/>
      <c r="H61" s="1017"/>
      <c r="I61" s="1017"/>
      <c r="J61" s="1017"/>
      <c r="K61" s="1017"/>
      <c r="L61" s="1018"/>
      <c r="M61" s="1022"/>
      <c r="N61" s="1023"/>
      <c r="O61" s="1024"/>
      <c r="P61" s="1083"/>
      <c r="Q61" s="1084"/>
      <c r="R61" s="1085"/>
      <c r="S61" s="1083"/>
      <c r="T61" s="1084"/>
      <c r="U61" s="1085"/>
      <c r="V61" s="1083"/>
      <c r="W61" s="1085"/>
      <c r="X61" s="1083"/>
      <c r="Y61" s="1085"/>
      <c r="Z61" s="1086"/>
      <c r="AA61" s="1087"/>
      <c r="AB61" s="116"/>
      <c r="AC61" s="117" t="s">
        <v>148</v>
      </c>
      <c r="AD61" s="1088"/>
      <c r="AE61" s="1089"/>
      <c r="AF61" s="1090"/>
      <c r="AG61" s="1053"/>
      <c r="AH61" s="1054"/>
      <c r="AI61" s="1055"/>
      <c r="AJ61" s="1059"/>
      <c r="AK61" s="1060"/>
      <c r="AL61" s="1061"/>
      <c r="AM61" s="1065"/>
      <c r="AN61" s="1066"/>
      <c r="AO61" s="1069" t="s">
        <v>149</v>
      </c>
      <c r="AP61" s="1071"/>
      <c r="AQ61" s="1072"/>
      <c r="AR61" s="1072"/>
      <c r="AS61" s="1072"/>
      <c r="AT61" s="1072"/>
      <c r="AU61" s="1073"/>
    </row>
    <row r="62" spans="1:47" ht="18" customHeight="1">
      <c r="A62" s="956"/>
      <c r="B62" s="956" t="str">
        <f>IFERROR(INDEX(管理リスト!$K$3:$K$32,MATCH(A62,管理リスト!$L$3:$L$32,0)),"")</f>
        <v/>
      </c>
      <c r="C62" s="957"/>
      <c r="D62" s="1013"/>
      <c r="E62" s="1014"/>
      <c r="F62" s="1015"/>
      <c r="G62" s="1019"/>
      <c r="H62" s="1020"/>
      <c r="I62" s="1020"/>
      <c r="J62" s="1020"/>
      <c r="K62" s="1020"/>
      <c r="L62" s="1021"/>
      <c r="M62" s="1077"/>
      <c r="N62" s="1078"/>
      <c r="O62" s="1079"/>
      <c r="P62" s="1080"/>
      <c r="Q62" s="1081"/>
      <c r="R62" s="1082"/>
      <c r="S62" s="1080"/>
      <c r="T62" s="1081"/>
      <c r="U62" s="1082"/>
      <c r="V62" s="1080"/>
      <c r="W62" s="1082"/>
      <c r="X62" s="1080"/>
      <c r="Y62" s="1082"/>
      <c r="Z62" s="1094"/>
      <c r="AA62" s="1095"/>
      <c r="AB62" s="118"/>
      <c r="AC62" s="119" t="s">
        <v>148</v>
      </c>
      <c r="AD62" s="1091"/>
      <c r="AE62" s="1092"/>
      <c r="AF62" s="1093"/>
      <c r="AG62" s="1056"/>
      <c r="AH62" s="1057"/>
      <c r="AI62" s="1058"/>
      <c r="AJ62" s="1062"/>
      <c r="AK62" s="1063"/>
      <c r="AL62" s="1064"/>
      <c r="AM62" s="1067"/>
      <c r="AN62" s="1068"/>
      <c r="AO62" s="1070"/>
      <c r="AP62" s="1074"/>
      <c r="AQ62" s="1075"/>
      <c r="AR62" s="1075"/>
      <c r="AS62" s="1075"/>
      <c r="AT62" s="1075"/>
      <c r="AU62" s="1076"/>
    </row>
    <row r="63" spans="1:47" ht="18" customHeight="1">
      <c r="A63" s="956"/>
      <c r="B63" s="956" t="str">
        <f>IFERROR(INDEX(管理リスト!$K$3:$K$32,MATCH(D63,管理リスト!$L$3:$L$32,0)),"")</f>
        <v/>
      </c>
      <c r="C63" s="957">
        <f t="shared" ref="C63" si="47">WEEKDAY(D63,1)</f>
        <v>5</v>
      </c>
      <c r="D63" s="1041">
        <f t="shared" ref="D63" si="48">D61+1</f>
        <v>45225</v>
      </c>
      <c r="E63" s="1042"/>
      <c r="F63" s="1043"/>
      <c r="G63" s="1047"/>
      <c r="H63" s="1048"/>
      <c r="I63" s="1048"/>
      <c r="J63" s="1048"/>
      <c r="K63" s="1048"/>
      <c r="L63" s="1049"/>
      <c r="M63" s="1007"/>
      <c r="N63" s="1008"/>
      <c r="O63" s="1009"/>
      <c r="P63" s="994"/>
      <c r="Q63" s="995"/>
      <c r="R63" s="996"/>
      <c r="S63" s="994"/>
      <c r="T63" s="995"/>
      <c r="U63" s="996"/>
      <c r="V63" s="994"/>
      <c r="W63" s="996"/>
      <c r="X63" s="994"/>
      <c r="Y63" s="996"/>
      <c r="Z63" s="997"/>
      <c r="AA63" s="998"/>
      <c r="AB63" s="112"/>
      <c r="AC63" s="113" t="s">
        <v>148</v>
      </c>
      <c r="AD63" s="999"/>
      <c r="AE63" s="1000"/>
      <c r="AF63" s="1001"/>
      <c r="AG63" s="1025"/>
      <c r="AH63" s="1026"/>
      <c r="AI63" s="1027"/>
      <c r="AJ63" s="1031"/>
      <c r="AK63" s="1032"/>
      <c r="AL63" s="1033"/>
      <c r="AM63" s="1037"/>
      <c r="AN63" s="1038"/>
      <c r="AO63" s="980" t="s">
        <v>149</v>
      </c>
      <c r="AP63" s="982"/>
      <c r="AQ63" s="983"/>
      <c r="AR63" s="983"/>
      <c r="AS63" s="983"/>
      <c r="AT63" s="983"/>
      <c r="AU63" s="984"/>
    </row>
    <row r="64" spans="1:47" ht="18" customHeight="1">
      <c r="A64" s="956"/>
      <c r="B64" s="956" t="str">
        <f>IFERROR(INDEX(管理リスト!$K$3:$K$32,MATCH(A64,管理リスト!$L$3:$L$32,0)),"")</f>
        <v/>
      </c>
      <c r="C64" s="957"/>
      <c r="D64" s="1044"/>
      <c r="E64" s="1045"/>
      <c r="F64" s="1046"/>
      <c r="G64" s="1050"/>
      <c r="H64" s="1051"/>
      <c r="I64" s="1051"/>
      <c r="J64" s="1051"/>
      <c r="K64" s="1051"/>
      <c r="L64" s="1052"/>
      <c r="M64" s="988"/>
      <c r="N64" s="989"/>
      <c r="O64" s="990"/>
      <c r="P64" s="991"/>
      <c r="Q64" s="992"/>
      <c r="R64" s="993"/>
      <c r="S64" s="991"/>
      <c r="T64" s="992"/>
      <c r="U64" s="993"/>
      <c r="V64" s="991"/>
      <c r="W64" s="993"/>
      <c r="X64" s="991"/>
      <c r="Y64" s="993"/>
      <c r="Z64" s="1005"/>
      <c r="AA64" s="1006"/>
      <c r="AB64" s="114"/>
      <c r="AC64" s="115" t="s">
        <v>148</v>
      </c>
      <c r="AD64" s="1002"/>
      <c r="AE64" s="1003"/>
      <c r="AF64" s="1004"/>
      <c r="AG64" s="1028"/>
      <c r="AH64" s="1029"/>
      <c r="AI64" s="1030"/>
      <c r="AJ64" s="1034"/>
      <c r="AK64" s="1035"/>
      <c r="AL64" s="1036"/>
      <c r="AM64" s="1039"/>
      <c r="AN64" s="1040"/>
      <c r="AO64" s="981"/>
      <c r="AP64" s="985"/>
      <c r="AQ64" s="986"/>
      <c r="AR64" s="986"/>
      <c r="AS64" s="986"/>
      <c r="AT64" s="986"/>
      <c r="AU64" s="987"/>
    </row>
    <row r="65" spans="1:47" ht="18" customHeight="1">
      <c r="A65" s="956"/>
      <c r="B65" s="956" t="str">
        <f>IFERROR(INDEX(管理リスト!$K$3:$K$32,MATCH(D65,管理リスト!$L$3:$L$32,0)),"")</f>
        <v/>
      </c>
      <c r="C65" s="957">
        <f t="shared" ref="C65" si="49">WEEKDAY(D65,1)</f>
        <v>6</v>
      </c>
      <c r="D65" s="1010">
        <f t="shared" ref="D65" si="50">D63+1</f>
        <v>45226</v>
      </c>
      <c r="E65" s="1011"/>
      <c r="F65" s="1012"/>
      <c r="G65" s="1016"/>
      <c r="H65" s="1017"/>
      <c r="I65" s="1017"/>
      <c r="J65" s="1017"/>
      <c r="K65" s="1017"/>
      <c r="L65" s="1018"/>
      <c r="M65" s="1022"/>
      <c r="N65" s="1023"/>
      <c r="O65" s="1024"/>
      <c r="P65" s="1083"/>
      <c r="Q65" s="1084"/>
      <c r="R65" s="1085"/>
      <c r="S65" s="1083"/>
      <c r="T65" s="1084"/>
      <c r="U65" s="1085"/>
      <c r="V65" s="1083"/>
      <c r="W65" s="1085"/>
      <c r="X65" s="1083"/>
      <c r="Y65" s="1085"/>
      <c r="Z65" s="1086"/>
      <c r="AA65" s="1087"/>
      <c r="AB65" s="116"/>
      <c r="AC65" s="117" t="s">
        <v>148</v>
      </c>
      <c r="AD65" s="1088"/>
      <c r="AE65" s="1089"/>
      <c r="AF65" s="1090"/>
      <c r="AG65" s="1053"/>
      <c r="AH65" s="1054"/>
      <c r="AI65" s="1055"/>
      <c r="AJ65" s="1059"/>
      <c r="AK65" s="1060"/>
      <c r="AL65" s="1061"/>
      <c r="AM65" s="1065"/>
      <c r="AN65" s="1066"/>
      <c r="AO65" s="1069" t="s">
        <v>149</v>
      </c>
      <c r="AP65" s="1071"/>
      <c r="AQ65" s="1072"/>
      <c r="AR65" s="1072"/>
      <c r="AS65" s="1072"/>
      <c r="AT65" s="1072"/>
      <c r="AU65" s="1073"/>
    </row>
    <row r="66" spans="1:47" ht="18" customHeight="1">
      <c r="A66" s="956"/>
      <c r="B66" s="956" t="str">
        <f>IFERROR(INDEX(管理リスト!$K$3:$K$32,MATCH(A66,管理リスト!$L$3:$L$32,0)),"")</f>
        <v/>
      </c>
      <c r="C66" s="957"/>
      <c r="D66" s="1013"/>
      <c r="E66" s="1014"/>
      <c r="F66" s="1015"/>
      <c r="G66" s="1019"/>
      <c r="H66" s="1020"/>
      <c r="I66" s="1020"/>
      <c r="J66" s="1020"/>
      <c r="K66" s="1020"/>
      <c r="L66" s="1021"/>
      <c r="M66" s="1077"/>
      <c r="N66" s="1078"/>
      <c r="O66" s="1079"/>
      <c r="P66" s="1080"/>
      <c r="Q66" s="1081"/>
      <c r="R66" s="1082"/>
      <c r="S66" s="1080"/>
      <c r="T66" s="1081"/>
      <c r="U66" s="1082"/>
      <c r="V66" s="1080"/>
      <c r="W66" s="1082"/>
      <c r="X66" s="1080"/>
      <c r="Y66" s="1082"/>
      <c r="Z66" s="1094"/>
      <c r="AA66" s="1095"/>
      <c r="AB66" s="118"/>
      <c r="AC66" s="119" t="s">
        <v>148</v>
      </c>
      <c r="AD66" s="1091"/>
      <c r="AE66" s="1092"/>
      <c r="AF66" s="1093"/>
      <c r="AG66" s="1056"/>
      <c r="AH66" s="1057"/>
      <c r="AI66" s="1058"/>
      <c r="AJ66" s="1062"/>
      <c r="AK66" s="1063"/>
      <c r="AL66" s="1064"/>
      <c r="AM66" s="1067"/>
      <c r="AN66" s="1068"/>
      <c r="AO66" s="1070"/>
      <c r="AP66" s="1074"/>
      <c r="AQ66" s="1075"/>
      <c r="AR66" s="1075"/>
      <c r="AS66" s="1075"/>
      <c r="AT66" s="1075"/>
      <c r="AU66" s="1076"/>
    </row>
    <row r="67" spans="1:47" ht="18" customHeight="1">
      <c r="A67" s="956"/>
      <c r="B67" s="956" t="str">
        <f>IFERROR(INDEX(管理リスト!$K$3:$K$32,MATCH(D67,管理リスト!$L$3:$L$32,0)),"")</f>
        <v/>
      </c>
      <c r="C67" s="957">
        <f t="shared" ref="C67" si="51">WEEKDAY(D67,1)</f>
        <v>7</v>
      </c>
      <c r="D67" s="1041">
        <f t="shared" ref="D67" si="52">D65+1</f>
        <v>45227</v>
      </c>
      <c r="E67" s="1042"/>
      <c r="F67" s="1043"/>
      <c r="G67" s="1047"/>
      <c r="H67" s="1048"/>
      <c r="I67" s="1048"/>
      <c r="J67" s="1048"/>
      <c r="K67" s="1048"/>
      <c r="L67" s="1049"/>
      <c r="M67" s="1007"/>
      <c r="N67" s="1008"/>
      <c r="O67" s="1009"/>
      <c r="P67" s="994"/>
      <c r="Q67" s="995"/>
      <c r="R67" s="996"/>
      <c r="S67" s="994"/>
      <c r="T67" s="995"/>
      <c r="U67" s="996"/>
      <c r="V67" s="994"/>
      <c r="W67" s="996"/>
      <c r="X67" s="994"/>
      <c r="Y67" s="996"/>
      <c r="Z67" s="997"/>
      <c r="AA67" s="998"/>
      <c r="AB67" s="112"/>
      <c r="AC67" s="113" t="s">
        <v>148</v>
      </c>
      <c r="AD67" s="999"/>
      <c r="AE67" s="1000"/>
      <c r="AF67" s="1001"/>
      <c r="AG67" s="1025"/>
      <c r="AH67" s="1026"/>
      <c r="AI67" s="1027"/>
      <c r="AJ67" s="1031"/>
      <c r="AK67" s="1032"/>
      <c r="AL67" s="1033"/>
      <c r="AM67" s="1037"/>
      <c r="AN67" s="1038"/>
      <c r="AO67" s="980" t="s">
        <v>149</v>
      </c>
      <c r="AP67" s="982"/>
      <c r="AQ67" s="983"/>
      <c r="AR67" s="983"/>
      <c r="AS67" s="983"/>
      <c r="AT67" s="983"/>
      <c r="AU67" s="984"/>
    </row>
    <row r="68" spans="1:47" ht="18" customHeight="1">
      <c r="A68" s="956"/>
      <c r="B68" s="956" t="str">
        <f>IFERROR(INDEX(管理リスト!$K$3:$K$32,MATCH(A68,管理リスト!$L$3:$L$32,0)),"")</f>
        <v/>
      </c>
      <c r="C68" s="957"/>
      <c r="D68" s="1044"/>
      <c r="E68" s="1045"/>
      <c r="F68" s="1046"/>
      <c r="G68" s="1050"/>
      <c r="H68" s="1051"/>
      <c r="I68" s="1051"/>
      <c r="J68" s="1051"/>
      <c r="K68" s="1051"/>
      <c r="L68" s="1052"/>
      <c r="M68" s="988"/>
      <c r="N68" s="989"/>
      <c r="O68" s="990"/>
      <c r="P68" s="991"/>
      <c r="Q68" s="992"/>
      <c r="R68" s="993"/>
      <c r="S68" s="991"/>
      <c r="T68" s="992"/>
      <c r="U68" s="993"/>
      <c r="V68" s="991"/>
      <c r="W68" s="993"/>
      <c r="X68" s="991"/>
      <c r="Y68" s="993"/>
      <c r="Z68" s="1005"/>
      <c r="AA68" s="1006"/>
      <c r="AB68" s="114"/>
      <c r="AC68" s="115" t="s">
        <v>148</v>
      </c>
      <c r="AD68" s="1002"/>
      <c r="AE68" s="1003"/>
      <c r="AF68" s="1004"/>
      <c r="AG68" s="1028"/>
      <c r="AH68" s="1029"/>
      <c r="AI68" s="1030"/>
      <c r="AJ68" s="1034"/>
      <c r="AK68" s="1035"/>
      <c r="AL68" s="1036"/>
      <c r="AM68" s="1039"/>
      <c r="AN68" s="1040"/>
      <c r="AO68" s="981"/>
      <c r="AP68" s="985"/>
      <c r="AQ68" s="986"/>
      <c r="AR68" s="986"/>
      <c r="AS68" s="986"/>
      <c r="AT68" s="986"/>
      <c r="AU68" s="987"/>
    </row>
    <row r="69" spans="1:47" ht="18" customHeight="1">
      <c r="A69" s="956"/>
      <c r="B69" s="956" t="str">
        <f>IFERROR(INDEX(管理リスト!$K$3:$K$32,MATCH(D69,管理リスト!$L$3:$L$32,0)),"")</f>
        <v/>
      </c>
      <c r="C69" s="957">
        <f t="shared" ref="C69" si="53">WEEKDAY(D69,1)</f>
        <v>1</v>
      </c>
      <c r="D69" s="1096">
        <f t="shared" ref="D69" si="54">D67+1</f>
        <v>45228</v>
      </c>
      <c r="E69" s="1097"/>
      <c r="F69" s="1098"/>
      <c r="G69" s="1016"/>
      <c r="H69" s="1017"/>
      <c r="I69" s="1017"/>
      <c r="J69" s="1017"/>
      <c r="K69" s="1017"/>
      <c r="L69" s="1018"/>
      <c r="M69" s="1022"/>
      <c r="N69" s="1023"/>
      <c r="O69" s="1024"/>
      <c r="P69" s="1083"/>
      <c r="Q69" s="1084"/>
      <c r="R69" s="1085"/>
      <c r="S69" s="1083"/>
      <c r="T69" s="1084"/>
      <c r="U69" s="1085"/>
      <c r="V69" s="1083"/>
      <c r="W69" s="1085"/>
      <c r="X69" s="1083"/>
      <c r="Y69" s="1085"/>
      <c r="Z69" s="1086"/>
      <c r="AA69" s="1087"/>
      <c r="AB69" s="116"/>
      <c r="AC69" s="117" t="s">
        <v>148</v>
      </c>
      <c r="AD69" s="1088"/>
      <c r="AE69" s="1089"/>
      <c r="AF69" s="1090"/>
      <c r="AG69" s="1053"/>
      <c r="AH69" s="1054"/>
      <c r="AI69" s="1055"/>
      <c r="AJ69" s="1059"/>
      <c r="AK69" s="1060"/>
      <c r="AL69" s="1061"/>
      <c r="AM69" s="1065"/>
      <c r="AN69" s="1066"/>
      <c r="AO69" s="1069" t="s">
        <v>149</v>
      </c>
      <c r="AP69" s="1071"/>
      <c r="AQ69" s="1072"/>
      <c r="AR69" s="1072"/>
      <c r="AS69" s="1072"/>
      <c r="AT69" s="1072"/>
      <c r="AU69" s="1073"/>
    </row>
    <row r="70" spans="1:47" ht="18" customHeight="1">
      <c r="A70" s="956"/>
      <c r="B70" s="956" t="str">
        <f>IFERROR(INDEX(管理リスト!$K$3:$K$32,MATCH(A70,管理リスト!$L$3:$L$32,0)),"")</f>
        <v/>
      </c>
      <c r="C70" s="957"/>
      <c r="D70" s="1099"/>
      <c r="E70" s="1100"/>
      <c r="F70" s="1101"/>
      <c r="G70" s="1019"/>
      <c r="H70" s="1020"/>
      <c r="I70" s="1020"/>
      <c r="J70" s="1020"/>
      <c r="K70" s="1020"/>
      <c r="L70" s="1021"/>
      <c r="M70" s="1077"/>
      <c r="N70" s="1078"/>
      <c r="O70" s="1079"/>
      <c r="P70" s="1080"/>
      <c r="Q70" s="1081"/>
      <c r="R70" s="1082"/>
      <c r="S70" s="1080"/>
      <c r="T70" s="1081"/>
      <c r="U70" s="1082"/>
      <c r="V70" s="1080"/>
      <c r="W70" s="1082"/>
      <c r="X70" s="1080"/>
      <c r="Y70" s="1082"/>
      <c r="Z70" s="1094"/>
      <c r="AA70" s="1095"/>
      <c r="AB70" s="118"/>
      <c r="AC70" s="119" t="s">
        <v>148</v>
      </c>
      <c r="AD70" s="1091"/>
      <c r="AE70" s="1092"/>
      <c r="AF70" s="1093"/>
      <c r="AG70" s="1056"/>
      <c r="AH70" s="1057"/>
      <c r="AI70" s="1058"/>
      <c r="AJ70" s="1062"/>
      <c r="AK70" s="1063"/>
      <c r="AL70" s="1064"/>
      <c r="AM70" s="1067"/>
      <c r="AN70" s="1068"/>
      <c r="AO70" s="1070"/>
      <c r="AP70" s="1074"/>
      <c r="AQ70" s="1075"/>
      <c r="AR70" s="1075"/>
      <c r="AS70" s="1075"/>
      <c r="AT70" s="1075"/>
      <c r="AU70" s="1076"/>
    </row>
    <row r="71" spans="1:47" ht="18" customHeight="1">
      <c r="A71" s="956"/>
      <c r="B71" s="956" t="str">
        <f>IFERROR(INDEX(管理リスト!$K$3:$K$32,MATCH(D71,管理リスト!$L$3:$L$32,0)),"")</f>
        <v/>
      </c>
      <c r="C71" s="957">
        <f t="shared" ref="C71" si="55">WEEKDAY(D71,1)</f>
        <v>2</v>
      </c>
      <c r="D71" s="1102">
        <f t="shared" ref="D71" si="56">D69+1</f>
        <v>45229</v>
      </c>
      <c r="E71" s="1103"/>
      <c r="F71" s="1104"/>
      <c r="G71" s="1047"/>
      <c r="H71" s="1048"/>
      <c r="I71" s="1048"/>
      <c r="J71" s="1048"/>
      <c r="K71" s="1048"/>
      <c r="L71" s="1049"/>
      <c r="M71" s="1007"/>
      <c r="N71" s="1008"/>
      <c r="O71" s="1009"/>
      <c r="P71" s="994"/>
      <c r="Q71" s="995"/>
      <c r="R71" s="996"/>
      <c r="S71" s="994"/>
      <c r="T71" s="995"/>
      <c r="U71" s="996"/>
      <c r="V71" s="994"/>
      <c r="W71" s="996"/>
      <c r="X71" s="994"/>
      <c r="Y71" s="996"/>
      <c r="Z71" s="997"/>
      <c r="AA71" s="998"/>
      <c r="AB71" s="112"/>
      <c r="AC71" s="113" t="s">
        <v>148</v>
      </c>
      <c r="AD71" s="999"/>
      <c r="AE71" s="1000"/>
      <c r="AF71" s="1001"/>
      <c r="AG71" s="1025"/>
      <c r="AH71" s="1026"/>
      <c r="AI71" s="1027"/>
      <c r="AJ71" s="1031"/>
      <c r="AK71" s="1032"/>
      <c r="AL71" s="1033"/>
      <c r="AM71" s="1037"/>
      <c r="AN71" s="1038"/>
      <c r="AO71" s="980" t="s">
        <v>149</v>
      </c>
      <c r="AP71" s="982"/>
      <c r="AQ71" s="983"/>
      <c r="AR71" s="983"/>
      <c r="AS71" s="983"/>
      <c r="AT71" s="983"/>
      <c r="AU71" s="984"/>
    </row>
    <row r="72" spans="1:47" ht="18" customHeight="1">
      <c r="A72" s="956"/>
      <c r="B72" s="956" t="str">
        <f>IFERROR(INDEX(管理リスト!$K$3:$K$32,MATCH(A72,管理リスト!$L$3:$L$32,0)),"")</f>
        <v/>
      </c>
      <c r="C72" s="957"/>
      <c r="D72" s="1105"/>
      <c r="E72" s="1106"/>
      <c r="F72" s="1107"/>
      <c r="G72" s="1050"/>
      <c r="H72" s="1051"/>
      <c r="I72" s="1051"/>
      <c r="J72" s="1051"/>
      <c r="K72" s="1051"/>
      <c r="L72" s="1052"/>
      <c r="M72" s="988"/>
      <c r="N72" s="989"/>
      <c r="O72" s="990"/>
      <c r="P72" s="991"/>
      <c r="Q72" s="992"/>
      <c r="R72" s="993"/>
      <c r="S72" s="991"/>
      <c r="T72" s="992"/>
      <c r="U72" s="993"/>
      <c r="V72" s="991"/>
      <c r="W72" s="993"/>
      <c r="X72" s="991"/>
      <c r="Y72" s="993"/>
      <c r="Z72" s="1005"/>
      <c r="AA72" s="1006"/>
      <c r="AB72" s="114"/>
      <c r="AC72" s="115" t="s">
        <v>148</v>
      </c>
      <c r="AD72" s="1002"/>
      <c r="AE72" s="1003"/>
      <c r="AF72" s="1004"/>
      <c r="AG72" s="1028"/>
      <c r="AH72" s="1029"/>
      <c r="AI72" s="1030"/>
      <c r="AJ72" s="1034"/>
      <c r="AK72" s="1035"/>
      <c r="AL72" s="1036"/>
      <c r="AM72" s="1039"/>
      <c r="AN72" s="1040"/>
      <c r="AO72" s="981"/>
      <c r="AP72" s="985"/>
      <c r="AQ72" s="986"/>
      <c r="AR72" s="986"/>
      <c r="AS72" s="986"/>
      <c r="AT72" s="986"/>
      <c r="AU72" s="987"/>
    </row>
    <row r="73" spans="1:47" ht="18" customHeight="1">
      <c r="A73" s="956"/>
      <c r="B73" s="956" t="str">
        <f>IFERROR(INDEX(管理リスト!$K$3:$K$32,MATCH(D73,管理リスト!$L$3:$L$32,0)),"")</f>
        <v/>
      </c>
      <c r="C73" s="957">
        <f t="shared" ref="C73" si="57">WEEKDAY(D73,1)</f>
        <v>3</v>
      </c>
      <c r="D73" s="1096">
        <f t="shared" ref="D73" si="58">D71+1</f>
        <v>45230</v>
      </c>
      <c r="E73" s="1097"/>
      <c r="F73" s="1098"/>
      <c r="G73" s="1016"/>
      <c r="H73" s="1017"/>
      <c r="I73" s="1017"/>
      <c r="J73" s="1017"/>
      <c r="K73" s="1017"/>
      <c r="L73" s="1018"/>
      <c r="M73" s="1022"/>
      <c r="N73" s="1023"/>
      <c r="O73" s="1024"/>
      <c r="P73" s="1083"/>
      <c r="Q73" s="1084"/>
      <c r="R73" s="1085"/>
      <c r="S73" s="1083"/>
      <c r="T73" s="1084"/>
      <c r="U73" s="1085"/>
      <c r="V73" s="1083"/>
      <c r="W73" s="1085"/>
      <c r="X73" s="1083"/>
      <c r="Y73" s="1085"/>
      <c r="Z73" s="1086"/>
      <c r="AA73" s="1087"/>
      <c r="AB73" s="116"/>
      <c r="AC73" s="117" t="s">
        <v>148</v>
      </c>
      <c r="AD73" s="1088"/>
      <c r="AE73" s="1089"/>
      <c r="AF73" s="1090"/>
      <c r="AG73" s="1053"/>
      <c r="AH73" s="1054"/>
      <c r="AI73" s="1055"/>
      <c r="AJ73" s="1059"/>
      <c r="AK73" s="1060"/>
      <c r="AL73" s="1061"/>
      <c r="AM73" s="1065"/>
      <c r="AN73" s="1066"/>
      <c r="AO73" s="1069" t="s">
        <v>149</v>
      </c>
      <c r="AP73" s="1071"/>
      <c r="AQ73" s="1072"/>
      <c r="AR73" s="1072"/>
      <c r="AS73" s="1072"/>
      <c r="AT73" s="1072"/>
      <c r="AU73" s="1073"/>
    </row>
    <row r="74" spans="1:47" ht="18" customHeight="1">
      <c r="A74" s="956"/>
      <c r="B74" s="956" t="str">
        <f>IFERROR(INDEX(管理リスト!$K$3:$K$32,MATCH(A74,管理リスト!$L$3:$L$32,0)),"")</f>
        <v/>
      </c>
      <c r="C74" s="957"/>
      <c r="D74" s="1099"/>
      <c r="E74" s="1100"/>
      <c r="F74" s="1101"/>
      <c r="G74" s="1019"/>
      <c r="H74" s="1020"/>
      <c r="I74" s="1020"/>
      <c r="J74" s="1020"/>
      <c r="K74" s="1020"/>
      <c r="L74" s="1021"/>
      <c r="M74" s="1077"/>
      <c r="N74" s="1078"/>
      <c r="O74" s="1079"/>
      <c r="P74" s="1080"/>
      <c r="Q74" s="1081"/>
      <c r="R74" s="1082"/>
      <c r="S74" s="1080"/>
      <c r="T74" s="1081"/>
      <c r="U74" s="1082"/>
      <c r="V74" s="1080"/>
      <c r="W74" s="1082"/>
      <c r="X74" s="1080"/>
      <c r="Y74" s="1082"/>
      <c r="Z74" s="1094"/>
      <c r="AA74" s="1095"/>
      <c r="AB74" s="118"/>
      <c r="AC74" s="119" t="s">
        <v>148</v>
      </c>
      <c r="AD74" s="1091"/>
      <c r="AE74" s="1092"/>
      <c r="AF74" s="1093"/>
      <c r="AG74" s="1056"/>
      <c r="AH74" s="1057"/>
      <c r="AI74" s="1058"/>
      <c r="AJ74" s="1062"/>
      <c r="AK74" s="1063"/>
      <c r="AL74" s="1064"/>
      <c r="AM74" s="1067"/>
      <c r="AN74" s="1068"/>
      <c r="AO74" s="1070"/>
      <c r="AP74" s="1074"/>
      <c r="AQ74" s="1075"/>
      <c r="AR74" s="1075"/>
      <c r="AS74" s="1075"/>
      <c r="AT74" s="1075"/>
      <c r="AU74" s="1076"/>
    </row>
    <row r="75" spans="1:47" ht="16.5" customHeight="1">
      <c r="D75" s="120"/>
      <c r="E75" s="121"/>
      <c r="F75" s="121"/>
      <c r="G75" s="120" t="s">
        <v>158</v>
      </c>
      <c r="H75" s="121"/>
      <c r="I75" s="121"/>
      <c r="J75" s="121"/>
      <c r="K75" s="121"/>
      <c r="L75" s="121"/>
      <c r="M75" s="121"/>
      <c r="N75" s="121"/>
      <c r="O75" s="121"/>
      <c r="P75" s="121"/>
      <c r="Q75" s="121"/>
      <c r="R75" s="121"/>
      <c r="S75" s="121"/>
      <c r="T75" s="121"/>
      <c r="U75" s="121"/>
      <c r="V75" s="121"/>
      <c r="W75" s="121"/>
      <c r="X75" s="121"/>
      <c r="Y75" s="121"/>
      <c r="Z75" s="121"/>
      <c r="AA75" s="121"/>
      <c r="AB75" s="121"/>
      <c r="AC75" s="121"/>
      <c r="AD75" s="121"/>
      <c r="AE75" s="121"/>
      <c r="AF75" s="121"/>
      <c r="AG75" s="121"/>
      <c r="AH75" s="121"/>
      <c r="AI75" s="121"/>
      <c r="AJ75" s="121"/>
      <c r="AK75" s="121"/>
      <c r="AL75" s="121"/>
      <c r="AM75" s="121"/>
      <c r="AN75" s="121"/>
      <c r="AO75" s="121"/>
      <c r="AP75" s="121"/>
      <c r="AQ75" s="121"/>
      <c r="AR75" s="121"/>
      <c r="AS75" s="121"/>
      <c r="AT75" s="121"/>
      <c r="AU75" s="121"/>
    </row>
    <row r="76" spans="1:47" ht="16.5" customHeight="1">
      <c r="D76" s="120"/>
      <c r="E76" s="121"/>
      <c r="F76" s="121"/>
      <c r="G76" s="120" t="s">
        <v>159</v>
      </c>
      <c r="H76" s="121"/>
      <c r="I76" s="121"/>
      <c r="J76" s="121"/>
      <c r="K76" s="121"/>
      <c r="L76" s="121"/>
      <c r="M76" s="121"/>
      <c r="N76" s="121"/>
      <c r="O76" s="121"/>
      <c r="P76" s="121"/>
      <c r="Q76" s="121"/>
      <c r="R76" s="121"/>
      <c r="S76" s="121"/>
      <c r="T76" s="121"/>
      <c r="U76" s="121"/>
      <c r="V76" s="121"/>
      <c r="W76" s="121"/>
      <c r="X76" s="121"/>
      <c r="Y76" s="121"/>
      <c r="Z76" s="121"/>
      <c r="AA76" s="121"/>
      <c r="AB76" s="121"/>
      <c r="AC76" s="121"/>
      <c r="AD76" s="121"/>
      <c r="AE76" s="121"/>
      <c r="AF76" s="121"/>
      <c r="AG76" s="121"/>
      <c r="AH76" s="121"/>
      <c r="AI76" s="121"/>
      <c r="AJ76" s="121"/>
      <c r="AK76" s="121"/>
      <c r="AL76" s="121"/>
      <c r="AM76" s="121"/>
      <c r="AN76" s="121"/>
      <c r="AO76" s="121"/>
      <c r="AP76" s="121"/>
      <c r="AQ76" s="121"/>
      <c r="AR76" s="121"/>
      <c r="AS76" s="121"/>
      <c r="AT76" s="121"/>
      <c r="AU76" s="121"/>
    </row>
    <row r="77" spans="1:47" ht="16.5" customHeight="1">
      <c r="D77" s="120"/>
      <c r="E77" s="121"/>
      <c r="F77" s="121"/>
      <c r="G77" s="120" t="s">
        <v>160</v>
      </c>
      <c r="H77" s="121"/>
      <c r="I77" s="121"/>
      <c r="J77" s="121"/>
      <c r="K77" s="121"/>
      <c r="L77" s="121"/>
      <c r="M77" s="121"/>
      <c r="N77" s="121"/>
      <c r="O77" s="121"/>
      <c r="P77" s="121"/>
      <c r="Q77" s="121"/>
      <c r="R77" s="121"/>
      <c r="S77" s="121"/>
      <c r="T77" s="121"/>
      <c r="U77" s="121"/>
      <c r="V77" s="121"/>
      <c r="W77" s="121"/>
      <c r="X77" s="121"/>
      <c r="Y77" s="121"/>
      <c r="Z77" s="121"/>
      <c r="AA77" s="121"/>
      <c r="AB77" s="121"/>
      <c r="AC77" s="121"/>
      <c r="AD77" s="121"/>
      <c r="AE77" s="121"/>
      <c r="AF77" s="121"/>
      <c r="AG77" s="121"/>
      <c r="AH77" s="121"/>
      <c r="AI77" s="121"/>
      <c r="AJ77" s="121"/>
      <c r="AK77" s="121"/>
      <c r="AL77" s="121"/>
      <c r="AM77" s="121"/>
      <c r="AN77" s="121"/>
      <c r="AO77" s="121"/>
      <c r="AP77" s="121"/>
      <c r="AQ77" s="121"/>
      <c r="AR77" s="121"/>
      <c r="AS77" s="121"/>
      <c r="AT77" s="121"/>
      <c r="AU77" s="121"/>
    </row>
  </sheetData>
  <sheetProtection algorithmName="SHA-512" hashValue="FUgoN60OJ/4TKsEezIH4X5mw5jbWLkbjQrbIRH42LDdMDGMXTkuCQdCYgauLJWODel0a3GlPPJAosnJqPufTTQ==" saltValue="JSp6Lj6I0DSPT2mwB020NA==" spinCount="100000" sheet="1" objects="1" scenarios="1"/>
  <mergeCells count="787">
    <mergeCell ref="AO73:AO74"/>
    <mergeCell ref="AP73:AU74"/>
    <mergeCell ref="M74:O74"/>
    <mergeCell ref="P74:R74"/>
    <mergeCell ref="S74:U74"/>
    <mergeCell ref="V74:W74"/>
    <mergeCell ref="X74:Y74"/>
    <mergeCell ref="P73:R73"/>
    <mergeCell ref="S73:U73"/>
    <mergeCell ref="V73:W73"/>
    <mergeCell ref="X73:Y73"/>
    <mergeCell ref="Z73:AA73"/>
    <mergeCell ref="AD73:AF74"/>
    <mergeCell ref="Z74:AA74"/>
    <mergeCell ref="A73:A74"/>
    <mergeCell ref="B73:B74"/>
    <mergeCell ref="C73:C74"/>
    <mergeCell ref="D73:F74"/>
    <mergeCell ref="G73:L74"/>
    <mergeCell ref="M73:O73"/>
    <mergeCell ref="AG71:AI72"/>
    <mergeCell ref="AJ71:AL72"/>
    <mergeCell ref="AM71:AN72"/>
    <mergeCell ref="A71:A72"/>
    <mergeCell ref="B71:B72"/>
    <mergeCell ref="C71:C72"/>
    <mergeCell ref="D71:F72"/>
    <mergeCell ref="G71:L72"/>
    <mergeCell ref="AG73:AI74"/>
    <mergeCell ref="AJ73:AL74"/>
    <mergeCell ref="AM73:AN74"/>
    <mergeCell ref="AO71:AO72"/>
    <mergeCell ref="AP71:AU72"/>
    <mergeCell ref="M72:O72"/>
    <mergeCell ref="P72:R72"/>
    <mergeCell ref="S72:U72"/>
    <mergeCell ref="V72:W72"/>
    <mergeCell ref="X72:Y72"/>
    <mergeCell ref="P71:R71"/>
    <mergeCell ref="S71:U71"/>
    <mergeCell ref="V71:W71"/>
    <mergeCell ref="X71:Y71"/>
    <mergeCell ref="Z71:AA71"/>
    <mergeCell ref="AD71:AF72"/>
    <mergeCell ref="Z72:AA72"/>
    <mergeCell ref="M71:O71"/>
    <mergeCell ref="AO69:AO70"/>
    <mergeCell ref="AP69:AU70"/>
    <mergeCell ref="M70:O70"/>
    <mergeCell ref="P70:R70"/>
    <mergeCell ref="S70:U70"/>
    <mergeCell ref="V70:W70"/>
    <mergeCell ref="X70:Y70"/>
    <mergeCell ref="P69:R69"/>
    <mergeCell ref="S69:U69"/>
    <mergeCell ref="V69:W69"/>
    <mergeCell ref="X69:Y69"/>
    <mergeCell ref="Z69:AA69"/>
    <mergeCell ref="AD69:AF70"/>
    <mergeCell ref="Z70:AA70"/>
    <mergeCell ref="A69:A70"/>
    <mergeCell ref="B69:B70"/>
    <mergeCell ref="C69:C70"/>
    <mergeCell ref="D69:F70"/>
    <mergeCell ref="G69:L70"/>
    <mergeCell ref="M69:O69"/>
    <mergeCell ref="AG67:AI68"/>
    <mergeCell ref="AJ67:AL68"/>
    <mergeCell ref="AM67:AN68"/>
    <mergeCell ref="A67:A68"/>
    <mergeCell ref="B67:B68"/>
    <mergeCell ref="C67:C68"/>
    <mergeCell ref="D67:F68"/>
    <mergeCell ref="G67:L68"/>
    <mergeCell ref="AG69:AI70"/>
    <mergeCell ref="AJ69:AL70"/>
    <mergeCell ref="AM69:AN70"/>
    <mergeCell ref="AO67:AO68"/>
    <mergeCell ref="AP67:AU68"/>
    <mergeCell ref="M68:O68"/>
    <mergeCell ref="P68:R68"/>
    <mergeCell ref="S68:U68"/>
    <mergeCell ref="V68:W68"/>
    <mergeCell ref="X68:Y68"/>
    <mergeCell ref="P67:R67"/>
    <mergeCell ref="S67:U67"/>
    <mergeCell ref="V67:W67"/>
    <mergeCell ref="X67:Y67"/>
    <mergeCell ref="Z67:AA67"/>
    <mergeCell ref="AD67:AF68"/>
    <mergeCell ref="Z68:AA68"/>
    <mergeCell ref="M67:O67"/>
    <mergeCell ref="AO65:AO66"/>
    <mergeCell ref="AP65:AU66"/>
    <mergeCell ref="M66:O66"/>
    <mergeCell ref="P66:R66"/>
    <mergeCell ref="S66:U66"/>
    <mergeCell ref="V66:W66"/>
    <mergeCell ref="X66:Y66"/>
    <mergeCell ref="P65:R65"/>
    <mergeCell ref="S65:U65"/>
    <mergeCell ref="V65:W65"/>
    <mergeCell ref="X65:Y65"/>
    <mergeCell ref="Z65:AA65"/>
    <mergeCell ref="AD65:AF66"/>
    <mergeCell ref="Z66:AA66"/>
    <mergeCell ref="A65:A66"/>
    <mergeCell ref="B65:B66"/>
    <mergeCell ref="C65:C66"/>
    <mergeCell ref="D65:F66"/>
    <mergeCell ref="G65:L66"/>
    <mergeCell ref="M65:O65"/>
    <mergeCell ref="AG63:AI64"/>
    <mergeCell ref="AJ63:AL64"/>
    <mergeCell ref="AM63:AN64"/>
    <mergeCell ref="A63:A64"/>
    <mergeCell ref="B63:B64"/>
    <mergeCell ref="C63:C64"/>
    <mergeCell ref="D63:F64"/>
    <mergeCell ref="G63:L64"/>
    <mergeCell ref="AG65:AI66"/>
    <mergeCell ref="AJ65:AL66"/>
    <mergeCell ref="AM65:AN66"/>
    <mergeCell ref="AO63:AO64"/>
    <mergeCell ref="AP63:AU64"/>
    <mergeCell ref="M64:O64"/>
    <mergeCell ref="P64:R64"/>
    <mergeCell ref="S64:U64"/>
    <mergeCell ref="V64:W64"/>
    <mergeCell ref="X64:Y64"/>
    <mergeCell ref="P63:R63"/>
    <mergeCell ref="S63:U63"/>
    <mergeCell ref="V63:W63"/>
    <mergeCell ref="X63:Y63"/>
    <mergeCell ref="Z63:AA63"/>
    <mergeCell ref="AD63:AF64"/>
    <mergeCell ref="Z64:AA64"/>
    <mergeCell ref="M63:O63"/>
    <mergeCell ref="AO61:AO62"/>
    <mergeCell ref="AP61:AU62"/>
    <mergeCell ref="M62:O62"/>
    <mergeCell ref="P62:R62"/>
    <mergeCell ref="S62:U62"/>
    <mergeCell ref="V62:W62"/>
    <mergeCell ref="X62:Y62"/>
    <mergeCell ref="P61:R61"/>
    <mergeCell ref="S61:U61"/>
    <mergeCell ref="V61:W61"/>
    <mergeCell ref="X61:Y61"/>
    <mergeCell ref="Z61:AA61"/>
    <mergeCell ref="AD61:AF62"/>
    <mergeCell ref="Z62:AA62"/>
    <mergeCell ref="A61:A62"/>
    <mergeCell ref="B61:B62"/>
    <mergeCell ref="C61:C62"/>
    <mergeCell ref="D61:F62"/>
    <mergeCell ref="G61:L62"/>
    <mergeCell ref="M61:O61"/>
    <mergeCell ref="AG59:AI60"/>
    <mergeCell ref="AJ59:AL60"/>
    <mergeCell ref="AM59:AN60"/>
    <mergeCell ref="A59:A60"/>
    <mergeCell ref="B59:B60"/>
    <mergeCell ref="C59:C60"/>
    <mergeCell ref="D59:F60"/>
    <mergeCell ref="G59:L60"/>
    <mergeCell ref="AG61:AI62"/>
    <mergeCell ref="AJ61:AL62"/>
    <mergeCell ref="AM61:AN62"/>
    <mergeCell ref="AO59:AO60"/>
    <mergeCell ref="AP59:AU60"/>
    <mergeCell ref="M60:O60"/>
    <mergeCell ref="P60:R60"/>
    <mergeCell ref="S60:U60"/>
    <mergeCell ref="V60:W60"/>
    <mergeCell ref="X60:Y60"/>
    <mergeCell ref="P59:R59"/>
    <mergeCell ref="S59:U59"/>
    <mergeCell ref="V59:W59"/>
    <mergeCell ref="X59:Y59"/>
    <mergeCell ref="Z59:AA59"/>
    <mergeCell ref="AD59:AF60"/>
    <mergeCell ref="Z60:AA60"/>
    <mergeCell ref="M59:O59"/>
    <mergeCell ref="AO57:AO58"/>
    <mergeCell ref="AP57:AU58"/>
    <mergeCell ref="M58:O58"/>
    <mergeCell ref="P58:R58"/>
    <mergeCell ref="S58:U58"/>
    <mergeCell ref="V58:W58"/>
    <mergeCell ref="X58:Y58"/>
    <mergeCell ref="P57:R57"/>
    <mergeCell ref="S57:U57"/>
    <mergeCell ref="V57:W57"/>
    <mergeCell ref="X57:Y57"/>
    <mergeCell ref="Z57:AA57"/>
    <mergeCell ref="AD57:AF58"/>
    <mergeCell ref="Z58:AA58"/>
    <mergeCell ref="A57:A58"/>
    <mergeCell ref="B57:B58"/>
    <mergeCell ref="C57:C58"/>
    <mergeCell ref="D57:F58"/>
    <mergeCell ref="G57:L58"/>
    <mergeCell ref="M57:O57"/>
    <mergeCell ref="AG55:AI56"/>
    <mergeCell ref="AJ55:AL56"/>
    <mergeCell ref="AM55:AN56"/>
    <mergeCell ref="A55:A56"/>
    <mergeCell ref="B55:B56"/>
    <mergeCell ref="C55:C56"/>
    <mergeCell ref="D55:F56"/>
    <mergeCell ref="G55:L56"/>
    <mergeCell ref="AG57:AI58"/>
    <mergeCell ref="AJ57:AL58"/>
    <mergeCell ref="AM57:AN58"/>
    <mergeCell ref="AO55:AO56"/>
    <mergeCell ref="AP55:AU56"/>
    <mergeCell ref="M56:O56"/>
    <mergeCell ref="P56:R56"/>
    <mergeCell ref="S56:U56"/>
    <mergeCell ref="V56:W56"/>
    <mergeCell ref="X56:Y56"/>
    <mergeCell ref="P55:R55"/>
    <mergeCell ref="S55:U55"/>
    <mergeCell ref="V55:W55"/>
    <mergeCell ref="X55:Y55"/>
    <mergeCell ref="Z55:AA55"/>
    <mergeCell ref="AD55:AF56"/>
    <mergeCell ref="Z56:AA56"/>
    <mergeCell ref="M55:O55"/>
    <mergeCell ref="AO53:AO54"/>
    <mergeCell ref="AP53:AU54"/>
    <mergeCell ref="M54:O54"/>
    <mergeCell ref="P54:R54"/>
    <mergeCell ref="S54:U54"/>
    <mergeCell ref="V54:W54"/>
    <mergeCell ref="X54:Y54"/>
    <mergeCell ref="P53:R53"/>
    <mergeCell ref="S53:U53"/>
    <mergeCell ref="V53:W53"/>
    <mergeCell ref="X53:Y53"/>
    <mergeCell ref="Z53:AA53"/>
    <mergeCell ref="AD53:AF54"/>
    <mergeCell ref="Z54:AA54"/>
    <mergeCell ref="A53:A54"/>
    <mergeCell ref="B53:B54"/>
    <mergeCell ref="C53:C54"/>
    <mergeCell ref="D53:F54"/>
    <mergeCell ref="G53:L54"/>
    <mergeCell ref="M53:O53"/>
    <mergeCell ref="AG51:AI52"/>
    <mergeCell ref="AJ51:AL52"/>
    <mergeCell ref="AM51:AN52"/>
    <mergeCell ref="A51:A52"/>
    <mergeCell ref="B51:B52"/>
    <mergeCell ref="C51:C52"/>
    <mergeCell ref="D51:F52"/>
    <mergeCell ref="G51:L52"/>
    <mergeCell ref="AG53:AI54"/>
    <mergeCell ref="AJ53:AL54"/>
    <mergeCell ref="AM53:AN54"/>
    <mergeCell ref="AO51:AO52"/>
    <mergeCell ref="AP51:AU52"/>
    <mergeCell ref="M52:O52"/>
    <mergeCell ref="P52:R52"/>
    <mergeCell ref="S52:U52"/>
    <mergeCell ref="V52:W52"/>
    <mergeCell ref="X52:Y52"/>
    <mergeCell ref="P51:R51"/>
    <mergeCell ref="S51:U51"/>
    <mergeCell ref="V51:W51"/>
    <mergeCell ref="X51:Y51"/>
    <mergeCell ref="Z51:AA51"/>
    <mergeCell ref="AD51:AF52"/>
    <mergeCell ref="Z52:AA52"/>
    <mergeCell ref="M51:O51"/>
    <mergeCell ref="AO49:AO50"/>
    <mergeCell ref="AP49:AU50"/>
    <mergeCell ref="M50:O50"/>
    <mergeCell ref="P50:R50"/>
    <mergeCell ref="S50:U50"/>
    <mergeCell ref="V50:W50"/>
    <mergeCell ref="X50:Y50"/>
    <mergeCell ref="P49:R49"/>
    <mergeCell ref="S49:U49"/>
    <mergeCell ref="V49:W49"/>
    <mergeCell ref="X49:Y49"/>
    <mergeCell ref="Z49:AA49"/>
    <mergeCell ref="AD49:AF50"/>
    <mergeCell ref="Z50:AA50"/>
    <mergeCell ref="A49:A50"/>
    <mergeCell ref="B49:B50"/>
    <mergeCell ref="C49:C50"/>
    <mergeCell ref="D49:F50"/>
    <mergeCell ref="G49:L50"/>
    <mergeCell ref="M49:O49"/>
    <mergeCell ref="AG47:AI48"/>
    <mergeCell ref="AJ47:AL48"/>
    <mergeCell ref="AM47:AN48"/>
    <mergeCell ref="A47:A48"/>
    <mergeCell ref="B47:B48"/>
    <mergeCell ref="C47:C48"/>
    <mergeCell ref="D47:F48"/>
    <mergeCell ref="G47:L48"/>
    <mergeCell ref="AG49:AI50"/>
    <mergeCell ref="AJ49:AL50"/>
    <mergeCell ref="AM49:AN50"/>
    <mergeCell ref="AO47:AO48"/>
    <mergeCell ref="AP47:AU48"/>
    <mergeCell ref="M48:O48"/>
    <mergeCell ref="P48:R48"/>
    <mergeCell ref="S48:U48"/>
    <mergeCell ref="V48:W48"/>
    <mergeCell ref="X48:Y48"/>
    <mergeCell ref="P47:R47"/>
    <mergeCell ref="S47:U47"/>
    <mergeCell ref="V47:W47"/>
    <mergeCell ref="X47:Y47"/>
    <mergeCell ref="Z47:AA47"/>
    <mergeCell ref="AD47:AF48"/>
    <mergeCell ref="Z48:AA48"/>
    <mergeCell ref="M47:O47"/>
    <mergeCell ref="AO45:AO46"/>
    <mergeCell ref="AP45:AU46"/>
    <mergeCell ref="M46:O46"/>
    <mergeCell ref="P46:R46"/>
    <mergeCell ref="S46:U46"/>
    <mergeCell ref="V46:W46"/>
    <mergeCell ref="X46:Y46"/>
    <mergeCell ref="P45:R45"/>
    <mergeCell ref="S45:U45"/>
    <mergeCell ref="V45:W45"/>
    <mergeCell ref="X45:Y45"/>
    <mergeCell ref="Z45:AA45"/>
    <mergeCell ref="AD45:AF46"/>
    <mergeCell ref="Z46:AA46"/>
    <mergeCell ref="A45:A46"/>
    <mergeCell ref="B45:B46"/>
    <mergeCell ref="C45:C46"/>
    <mergeCell ref="D45:F46"/>
    <mergeCell ref="G45:L46"/>
    <mergeCell ref="M45:O45"/>
    <mergeCell ref="AG43:AI44"/>
    <mergeCell ref="AJ43:AL44"/>
    <mergeCell ref="AM43:AN44"/>
    <mergeCell ref="A43:A44"/>
    <mergeCell ref="B43:B44"/>
    <mergeCell ref="C43:C44"/>
    <mergeCell ref="D43:F44"/>
    <mergeCell ref="G43:L44"/>
    <mergeCell ref="AG45:AI46"/>
    <mergeCell ref="AJ45:AL46"/>
    <mergeCell ref="AM45:AN46"/>
    <mergeCell ref="AO43:AO44"/>
    <mergeCell ref="AP43:AU44"/>
    <mergeCell ref="M44:O44"/>
    <mergeCell ref="P44:R44"/>
    <mergeCell ref="S44:U44"/>
    <mergeCell ref="V44:W44"/>
    <mergeCell ref="X44:Y44"/>
    <mergeCell ref="P43:R43"/>
    <mergeCell ref="S43:U43"/>
    <mergeCell ref="V43:W43"/>
    <mergeCell ref="X43:Y43"/>
    <mergeCell ref="Z43:AA43"/>
    <mergeCell ref="AD43:AF44"/>
    <mergeCell ref="Z44:AA44"/>
    <mergeCell ref="M43:O43"/>
    <mergeCell ref="AO41:AO42"/>
    <mergeCell ref="AP41:AU42"/>
    <mergeCell ref="M42:O42"/>
    <mergeCell ref="P42:R42"/>
    <mergeCell ref="S42:U42"/>
    <mergeCell ref="V42:W42"/>
    <mergeCell ref="X42:Y42"/>
    <mergeCell ref="P41:R41"/>
    <mergeCell ref="S41:U41"/>
    <mergeCell ref="V41:W41"/>
    <mergeCell ref="X41:Y41"/>
    <mergeCell ref="Z41:AA41"/>
    <mergeCell ref="AD41:AF42"/>
    <mergeCell ref="Z42:AA42"/>
    <mergeCell ref="A41:A42"/>
    <mergeCell ref="B41:B42"/>
    <mergeCell ref="C41:C42"/>
    <mergeCell ref="D41:F42"/>
    <mergeCell ref="G41:L42"/>
    <mergeCell ref="M41:O41"/>
    <mergeCell ref="AG39:AI40"/>
    <mergeCell ref="AJ39:AL40"/>
    <mergeCell ref="AM39:AN40"/>
    <mergeCell ref="A39:A40"/>
    <mergeCell ref="B39:B40"/>
    <mergeCell ref="C39:C40"/>
    <mergeCell ref="D39:F40"/>
    <mergeCell ref="G39:L40"/>
    <mergeCell ref="AG41:AI42"/>
    <mergeCell ref="AJ41:AL42"/>
    <mergeCell ref="AM41:AN42"/>
    <mergeCell ref="AO39:AO40"/>
    <mergeCell ref="AP39:AU40"/>
    <mergeCell ref="M40:O40"/>
    <mergeCell ref="P40:R40"/>
    <mergeCell ref="S40:U40"/>
    <mergeCell ref="V40:W40"/>
    <mergeCell ref="X40:Y40"/>
    <mergeCell ref="P39:R39"/>
    <mergeCell ref="S39:U39"/>
    <mergeCell ref="V39:W39"/>
    <mergeCell ref="X39:Y39"/>
    <mergeCell ref="Z39:AA39"/>
    <mergeCell ref="AD39:AF40"/>
    <mergeCell ref="Z40:AA40"/>
    <mergeCell ref="M39:O39"/>
    <mergeCell ref="AO37:AO38"/>
    <mergeCell ref="AP37:AU38"/>
    <mergeCell ref="M38:O38"/>
    <mergeCell ref="P38:R38"/>
    <mergeCell ref="S38:U38"/>
    <mergeCell ref="V38:W38"/>
    <mergeCell ref="X38:Y38"/>
    <mergeCell ref="P37:R37"/>
    <mergeCell ref="S37:U37"/>
    <mergeCell ref="V37:W37"/>
    <mergeCell ref="X37:Y37"/>
    <mergeCell ref="Z37:AA37"/>
    <mergeCell ref="AD37:AF38"/>
    <mergeCell ref="Z38:AA38"/>
    <mergeCell ref="A37:A38"/>
    <mergeCell ref="B37:B38"/>
    <mergeCell ref="C37:C38"/>
    <mergeCell ref="D37:F38"/>
    <mergeCell ref="G37:L38"/>
    <mergeCell ref="M37:O37"/>
    <mergeCell ref="AG35:AI36"/>
    <mergeCell ref="AJ35:AL36"/>
    <mergeCell ref="AM35:AN36"/>
    <mergeCell ref="A35:A36"/>
    <mergeCell ref="B35:B36"/>
    <mergeCell ref="C35:C36"/>
    <mergeCell ref="D35:F36"/>
    <mergeCell ref="G35:L36"/>
    <mergeCell ref="AG37:AI38"/>
    <mergeCell ref="AJ37:AL38"/>
    <mergeCell ref="AM37:AN38"/>
    <mergeCell ref="AO35:AO36"/>
    <mergeCell ref="AP35:AU36"/>
    <mergeCell ref="M36:O36"/>
    <mergeCell ref="P36:R36"/>
    <mergeCell ref="S36:U36"/>
    <mergeCell ref="V36:W36"/>
    <mergeCell ref="X36:Y36"/>
    <mergeCell ref="P35:R35"/>
    <mergeCell ref="S35:U35"/>
    <mergeCell ref="V35:W35"/>
    <mergeCell ref="X35:Y35"/>
    <mergeCell ref="Z35:AA35"/>
    <mergeCell ref="AD35:AF36"/>
    <mergeCell ref="Z36:AA36"/>
    <mergeCell ref="M35:O35"/>
    <mergeCell ref="AO33:AO34"/>
    <mergeCell ref="AP33:AU34"/>
    <mergeCell ref="M34:O34"/>
    <mergeCell ref="P34:R34"/>
    <mergeCell ref="S34:U34"/>
    <mergeCell ref="V34:W34"/>
    <mergeCell ref="X34:Y34"/>
    <mergeCell ref="P33:R33"/>
    <mergeCell ref="S33:U33"/>
    <mergeCell ref="V33:W33"/>
    <mergeCell ref="X33:Y33"/>
    <mergeCell ref="Z33:AA33"/>
    <mergeCell ref="AD33:AF34"/>
    <mergeCell ref="Z34:AA34"/>
    <mergeCell ref="A33:A34"/>
    <mergeCell ref="B33:B34"/>
    <mergeCell ref="C33:C34"/>
    <mergeCell ref="D33:F34"/>
    <mergeCell ref="G33:L34"/>
    <mergeCell ref="M33:O33"/>
    <mergeCell ref="AG31:AI32"/>
    <mergeCell ref="AJ31:AL32"/>
    <mergeCell ref="AM31:AN32"/>
    <mergeCell ref="A31:A32"/>
    <mergeCell ref="B31:B32"/>
    <mergeCell ref="C31:C32"/>
    <mergeCell ref="D31:F32"/>
    <mergeCell ref="G31:L32"/>
    <mergeCell ref="AG33:AI34"/>
    <mergeCell ref="AJ33:AL34"/>
    <mergeCell ref="AM33:AN34"/>
    <mergeCell ref="AO31:AO32"/>
    <mergeCell ref="AP31:AU32"/>
    <mergeCell ref="M32:O32"/>
    <mergeCell ref="P32:R32"/>
    <mergeCell ref="S32:U32"/>
    <mergeCell ref="V32:W32"/>
    <mergeCell ref="X32:Y32"/>
    <mergeCell ref="P31:R31"/>
    <mergeCell ref="S31:U31"/>
    <mergeCell ref="V31:W31"/>
    <mergeCell ref="X31:Y31"/>
    <mergeCell ref="Z31:AA31"/>
    <mergeCell ref="AD31:AF32"/>
    <mergeCell ref="Z32:AA32"/>
    <mergeCell ref="M31:O31"/>
    <mergeCell ref="AO29:AO30"/>
    <mergeCell ref="AP29:AU30"/>
    <mergeCell ref="M30:O30"/>
    <mergeCell ref="P30:R30"/>
    <mergeCell ref="S30:U30"/>
    <mergeCell ref="V30:W30"/>
    <mergeCell ref="X30:Y30"/>
    <mergeCell ref="P29:R29"/>
    <mergeCell ref="S29:U29"/>
    <mergeCell ref="V29:W29"/>
    <mergeCell ref="X29:Y29"/>
    <mergeCell ref="Z29:AA29"/>
    <mergeCell ref="AD29:AF30"/>
    <mergeCell ref="Z30:AA30"/>
    <mergeCell ref="A29:A30"/>
    <mergeCell ref="B29:B30"/>
    <mergeCell ref="C29:C30"/>
    <mergeCell ref="D29:F30"/>
    <mergeCell ref="G29:L30"/>
    <mergeCell ref="M29:O29"/>
    <mergeCell ref="AG27:AI28"/>
    <mergeCell ref="AJ27:AL28"/>
    <mergeCell ref="AM27:AN28"/>
    <mergeCell ref="A27:A28"/>
    <mergeCell ref="B27:B28"/>
    <mergeCell ref="C27:C28"/>
    <mergeCell ref="D27:F28"/>
    <mergeCell ref="G27:L28"/>
    <mergeCell ref="AG29:AI30"/>
    <mergeCell ref="AJ29:AL30"/>
    <mergeCell ref="AM29:AN30"/>
    <mergeCell ref="AO27:AO28"/>
    <mergeCell ref="AP27:AU28"/>
    <mergeCell ref="M28:O28"/>
    <mergeCell ref="P28:R28"/>
    <mergeCell ref="S28:U28"/>
    <mergeCell ref="V28:W28"/>
    <mergeCell ref="X28:Y28"/>
    <mergeCell ref="P27:R27"/>
    <mergeCell ref="S27:U27"/>
    <mergeCell ref="V27:W27"/>
    <mergeCell ref="X27:Y27"/>
    <mergeCell ref="Z27:AA27"/>
    <mergeCell ref="AD27:AF28"/>
    <mergeCell ref="Z28:AA28"/>
    <mergeCell ref="M27:O27"/>
    <mergeCell ref="AO25:AO26"/>
    <mergeCell ref="AP25:AU26"/>
    <mergeCell ref="M26:O26"/>
    <mergeCell ref="P26:R26"/>
    <mergeCell ref="S26:U26"/>
    <mergeCell ref="V26:W26"/>
    <mergeCell ref="X26:Y26"/>
    <mergeCell ref="P25:R25"/>
    <mergeCell ref="S25:U25"/>
    <mergeCell ref="V25:W25"/>
    <mergeCell ref="X25:Y25"/>
    <mergeCell ref="Z25:AA25"/>
    <mergeCell ref="AD25:AF26"/>
    <mergeCell ref="Z26:AA26"/>
    <mergeCell ref="A25:A26"/>
    <mergeCell ref="B25:B26"/>
    <mergeCell ref="C25:C26"/>
    <mergeCell ref="D25:F26"/>
    <mergeCell ref="G25:L26"/>
    <mergeCell ref="M25:O25"/>
    <mergeCell ref="AG23:AI24"/>
    <mergeCell ref="AJ23:AL24"/>
    <mergeCell ref="AM23:AN24"/>
    <mergeCell ref="A23:A24"/>
    <mergeCell ref="B23:B24"/>
    <mergeCell ref="C23:C24"/>
    <mergeCell ref="D23:F24"/>
    <mergeCell ref="G23:L24"/>
    <mergeCell ref="AG25:AI26"/>
    <mergeCell ref="AJ25:AL26"/>
    <mergeCell ref="AM25:AN26"/>
    <mergeCell ref="AO23:AO24"/>
    <mergeCell ref="AP23:AU24"/>
    <mergeCell ref="M24:O24"/>
    <mergeCell ref="P24:R24"/>
    <mergeCell ref="S24:U24"/>
    <mergeCell ref="V24:W24"/>
    <mergeCell ref="X24:Y24"/>
    <mergeCell ref="P23:R23"/>
    <mergeCell ref="S23:U23"/>
    <mergeCell ref="V23:W23"/>
    <mergeCell ref="X23:Y23"/>
    <mergeCell ref="Z23:AA23"/>
    <mergeCell ref="AD23:AF24"/>
    <mergeCell ref="Z24:AA24"/>
    <mergeCell ref="M23:O23"/>
    <mergeCell ref="AO21:AO22"/>
    <mergeCell ref="AP21:AU22"/>
    <mergeCell ref="M22:O22"/>
    <mergeCell ref="P22:R22"/>
    <mergeCell ref="S22:U22"/>
    <mergeCell ref="V22:W22"/>
    <mergeCell ref="X22:Y22"/>
    <mergeCell ref="P21:R21"/>
    <mergeCell ref="S21:U21"/>
    <mergeCell ref="V21:W21"/>
    <mergeCell ref="X21:Y21"/>
    <mergeCell ref="Z21:AA21"/>
    <mergeCell ref="AD21:AF22"/>
    <mergeCell ref="Z22:AA22"/>
    <mergeCell ref="A21:A22"/>
    <mergeCell ref="B21:B22"/>
    <mergeCell ref="C21:C22"/>
    <mergeCell ref="D21:F22"/>
    <mergeCell ref="G21:L22"/>
    <mergeCell ref="M21:O21"/>
    <mergeCell ref="AG19:AI20"/>
    <mergeCell ref="AJ19:AL20"/>
    <mergeCell ref="AM19:AN20"/>
    <mergeCell ref="A19:A20"/>
    <mergeCell ref="B19:B20"/>
    <mergeCell ref="C19:C20"/>
    <mergeCell ref="D19:F20"/>
    <mergeCell ref="G19:L20"/>
    <mergeCell ref="AG21:AI22"/>
    <mergeCell ref="AJ21:AL22"/>
    <mergeCell ref="AM21:AN22"/>
    <mergeCell ref="AO19:AO20"/>
    <mergeCell ref="AP19:AU20"/>
    <mergeCell ref="M20:O20"/>
    <mergeCell ref="P20:R20"/>
    <mergeCell ref="S20:U20"/>
    <mergeCell ref="V20:W20"/>
    <mergeCell ref="X20:Y20"/>
    <mergeCell ref="P19:R19"/>
    <mergeCell ref="S19:U19"/>
    <mergeCell ref="V19:W19"/>
    <mergeCell ref="X19:Y19"/>
    <mergeCell ref="Z19:AA19"/>
    <mergeCell ref="AD19:AF20"/>
    <mergeCell ref="Z20:AA20"/>
    <mergeCell ref="M19:O19"/>
    <mergeCell ref="AO17:AO18"/>
    <mergeCell ref="AP17:AU18"/>
    <mergeCell ref="M18:O18"/>
    <mergeCell ref="P18:R18"/>
    <mergeCell ref="S18:U18"/>
    <mergeCell ref="V18:W18"/>
    <mergeCell ref="X18:Y18"/>
    <mergeCell ref="P17:R17"/>
    <mergeCell ref="S17:U17"/>
    <mergeCell ref="V17:W17"/>
    <mergeCell ref="X17:Y17"/>
    <mergeCell ref="Z17:AA17"/>
    <mergeCell ref="AD17:AF18"/>
    <mergeCell ref="Z18:AA18"/>
    <mergeCell ref="A17:A18"/>
    <mergeCell ref="B17:B18"/>
    <mergeCell ref="C17:C18"/>
    <mergeCell ref="D17:F18"/>
    <mergeCell ref="G17:L18"/>
    <mergeCell ref="M17:O17"/>
    <mergeCell ref="AG15:AI16"/>
    <mergeCell ref="AJ15:AL16"/>
    <mergeCell ref="AM15:AN16"/>
    <mergeCell ref="A15:A16"/>
    <mergeCell ref="B15:B16"/>
    <mergeCell ref="C15:C16"/>
    <mergeCell ref="D15:F16"/>
    <mergeCell ref="G15:L16"/>
    <mergeCell ref="AG17:AI18"/>
    <mergeCell ref="AJ17:AL18"/>
    <mergeCell ref="AM17:AN18"/>
    <mergeCell ref="AO15:AO16"/>
    <mergeCell ref="AP15:AU16"/>
    <mergeCell ref="M16:O16"/>
    <mergeCell ref="P16:R16"/>
    <mergeCell ref="S16:U16"/>
    <mergeCell ref="V16:W16"/>
    <mergeCell ref="X16:Y16"/>
    <mergeCell ref="P15:R15"/>
    <mergeCell ref="S15:U15"/>
    <mergeCell ref="V15:W15"/>
    <mergeCell ref="X15:Y15"/>
    <mergeCell ref="Z15:AA15"/>
    <mergeCell ref="AD15:AF16"/>
    <mergeCell ref="Z16:AA16"/>
    <mergeCell ref="M15:O15"/>
    <mergeCell ref="AW12:BA12"/>
    <mergeCell ref="BB12:BD12"/>
    <mergeCell ref="BE12:BG12"/>
    <mergeCell ref="BH12:BJ12"/>
    <mergeCell ref="BK12:BL12"/>
    <mergeCell ref="BM12:BN12"/>
    <mergeCell ref="AG11:AI12"/>
    <mergeCell ref="AJ11:AL12"/>
    <mergeCell ref="AM11:AO12"/>
    <mergeCell ref="A13:A14"/>
    <mergeCell ref="B13:B14"/>
    <mergeCell ref="C13:C14"/>
    <mergeCell ref="D13:F14"/>
    <mergeCell ref="G13:L14"/>
    <mergeCell ref="M13:O13"/>
    <mergeCell ref="P13:R13"/>
    <mergeCell ref="S13:U13"/>
    <mergeCell ref="V13:W13"/>
    <mergeCell ref="AO13:AO14"/>
    <mergeCell ref="AP13:AU14"/>
    <mergeCell ref="D11:F12"/>
    <mergeCell ref="G11:L12"/>
    <mergeCell ref="M11:AC11"/>
    <mergeCell ref="S12:U12"/>
    <mergeCell ref="V12:W12"/>
    <mergeCell ref="X14:Y14"/>
    <mergeCell ref="Z14:AA14"/>
    <mergeCell ref="X13:Y13"/>
    <mergeCell ref="Z13:AA13"/>
    <mergeCell ref="AD13:AF14"/>
    <mergeCell ref="M14:O14"/>
    <mergeCell ref="P14:R14"/>
    <mergeCell ref="S14:U14"/>
    <mergeCell ref="V14:W14"/>
    <mergeCell ref="AG13:AI14"/>
    <mergeCell ref="AJ13:AL14"/>
    <mergeCell ref="AM13:AN14"/>
    <mergeCell ref="X12:Y12"/>
    <mergeCell ref="Z12:AA12"/>
    <mergeCell ref="J7:O7"/>
    <mergeCell ref="S7:U7"/>
    <mergeCell ref="V7:W7"/>
    <mergeCell ref="X7:AD7"/>
    <mergeCell ref="D6:AD6"/>
    <mergeCell ref="AD11:AF12"/>
    <mergeCell ref="AB12:AC12"/>
    <mergeCell ref="AP11:AU12"/>
    <mergeCell ref="M12:O12"/>
    <mergeCell ref="P12:R12"/>
    <mergeCell ref="D5:E5"/>
    <mergeCell ref="F5:G5"/>
    <mergeCell ref="H5:I5"/>
    <mergeCell ref="N5:O5"/>
    <mergeCell ref="Q5:R5"/>
    <mergeCell ref="S5:T5"/>
    <mergeCell ref="U5:V5"/>
    <mergeCell ref="AG2:AI4"/>
    <mergeCell ref="D9:F9"/>
    <mergeCell ref="G9:H9"/>
    <mergeCell ref="V4:W4"/>
    <mergeCell ref="X4:Z4"/>
    <mergeCell ref="AG6:AJ7"/>
    <mergeCell ref="AJ2:AU4"/>
    <mergeCell ref="D1:I2"/>
    <mergeCell ref="J1:S2"/>
    <mergeCell ref="T1:AF2"/>
    <mergeCell ref="D4:F4"/>
    <mergeCell ref="G4:O4"/>
    <mergeCell ref="P4:R4"/>
    <mergeCell ref="S4:U4"/>
    <mergeCell ref="AA4:AD4"/>
    <mergeCell ref="AK6:AU7"/>
    <mergeCell ref="D7:I7"/>
    <mergeCell ref="BB13:BD13"/>
    <mergeCell ref="BB14:BD14"/>
    <mergeCell ref="BB15:BD15"/>
    <mergeCell ref="BB16:BD16"/>
    <mergeCell ref="BE13:BG13"/>
    <mergeCell ref="BE14:BG14"/>
    <mergeCell ref="BE15:BG15"/>
    <mergeCell ref="BE16:BG16"/>
    <mergeCell ref="AW13:BA13"/>
    <mergeCell ref="AW14:BA14"/>
    <mergeCell ref="AW15:BA15"/>
    <mergeCell ref="AW16:BA16"/>
    <mergeCell ref="BH13:BJ13"/>
    <mergeCell ref="BH14:BJ14"/>
    <mergeCell ref="BH15:BJ15"/>
    <mergeCell ref="BH16:BJ16"/>
    <mergeCell ref="BK13:BL13"/>
    <mergeCell ref="BK14:BL14"/>
    <mergeCell ref="BK15:BL15"/>
    <mergeCell ref="BK16:BL16"/>
    <mergeCell ref="BM13:BN13"/>
    <mergeCell ref="BM14:BN14"/>
    <mergeCell ref="BM15:BN15"/>
    <mergeCell ref="BM16:BN16"/>
  </mergeCells>
  <phoneticPr fontId="4"/>
  <conditionalFormatting sqref="D13:F74">
    <cfRule type="expression" dxfId="75" priority="1">
      <formula>$B13=1</formula>
    </cfRule>
    <cfRule type="expression" dxfId="74" priority="8">
      <formula>$C13=1</formula>
    </cfRule>
  </conditionalFormatting>
  <dataValidations count="10">
    <dataValidation imeMode="halfAlpha" allowBlank="1" showInputMessage="1" showErrorMessage="1" sqref="I9:J9 J7:K8 L7:O9" xr:uid="{F8F3CE30-04FD-4A71-B749-F2ACD80BC17B}"/>
    <dataValidation type="list" errorStyle="warning" allowBlank="1" showInputMessage="1" showErrorMessage="1" sqref="S7:U9" xr:uid="{C34B0F47-7C8E-4CB2-8E89-EB03C45AE11C}">
      <formula1>$BK$13:$BK$14</formula1>
    </dataValidation>
    <dataValidation type="list" errorStyle="information" imeMode="on" allowBlank="1" showInputMessage="1" showErrorMessage="1" sqref="M13:O74" xr:uid="{9B508F1D-3DD1-4FE4-A8D0-AD7FE54F44A7}">
      <formula1>$BB$13:$BB$16</formula1>
    </dataValidation>
    <dataValidation errorStyle="information" imeMode="halfAlpha" allowBlank="1" showInputMessage="1" showErrorMessage="1" sqref="Z13:AB74" xr:uid="{C7914852-FA4E-43A2-8E1D-A964EBB0DBB0}"/>
    <dataValidation errorStyle="information" imeMode="on" allowBlank="1" showInputMessage="1" showErrorMessage="1" sqref="G15 G13 G17 G19 G23 G27 G31 G35 G39 G43 G47 G51 G55 G59 G63 G67 G71 G21 G25 G29 G33 G37 G41 G45 G49 G53 G57 G61 G65 G69 G73" xr:uid="{38494AAD-C461-4077-9346-FA4ECCD5420C}"/>
    <dataValidation type="list" errorStyle="information" imeMode="on" showInputMessage="1" showErrorMessage="1" sqref="AP13:AU74" xr:uid="{3C71F014-4D82-484F-A253-7F709FFDDFAA}">
      <formula1>$AW$13:$AW$16</formula1>
    </dataValidation>
    <dataValidation type="list" errorStyle="warning" imeMode="on" showInputMessage="1" showErrorMessage="1" sqref="P13:R74" xr:uid="{1660F8FF-7AC0-42C5-A333-EA22E5CD0A89}">
      <formula1>$BE$13:$BE$16</formula1>
    </dataValidation>
    <dataValidation type="list" errorStyle="information" imeMode="on" showInputMessage="1" showErrorMessage="1" sqref="S13:U74" xr:uid="{B85DDD8E-C2E8-4EBB-9003-E74C6D432E29}">
      <formula1>$BH$13:$BH$16</formula1>
    </dataValidation>
    <dataValidation type="list" errorStyle="information" imeMode="on" showInputMessage="1" showErrorMessage="1" sqref="V13:W74" xr:uid="{296AEB75-B917-44CF-B768-A276DA9DFFE7}">
      <formula1>$BK$13:$BK$16</formula1>
    </dataValidation>
    <dataValidation type="list" errorStyle="information" imeMode="on" showInputMessage="1" showErrorMessage="1" sqref="X13:Y74" xr:uid="{4807FCA3-6658-427E-9DA0-F809AC3162B6}">
      <formula1>$BM$13:$BM$16</formula1>
    </dataValidation>
  </dataValidations>
  <pageMargins left="0.35433070866141736" right="7.874015748031496E-2" top="0.23622047244094491" bottom="0" header="7.874015748031496E-2" footer="0.11811023622047245"/>
  <pageSetup paperSize="9" scale="82" orientation="landscape" r:id="rId1"/>
  <rowBreaks count="1" manualBreakCount="1">
    <brk id="40" min="3" max="46" man="1"/>
  </rowBreak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BBB3A3-2EDD-49E9-96C3-E0FC8F815593}">
  <sheetPr codeName="Sheet2">
    <tabColor rgb="FFFFDA65"/>
  </sheetPr>
  <dimension ref="A1:BM84"/>
  <sheetViews>
    <sheetView zoomScale="112" zoomScaleNormal="112" zoomScaleSheetLayoutView="100" workbookViewId="0">
      <selection activeCell="G26" sqref="G26:L27"/>
    </sheetView>
  </sheetViews>
  <sheetFormatPr defaultColWidth="9" defaultRowHeight="13.5"/>
  <cols>
    <col min="1" max="27" width="3.375" style="35" customWidth="1"/>
    <col min="28" max="28" width="1.75" style="35" customWidth="1"/>
    <col min="29" max="55" width="3.375" style="35" hidden="1" customWidth="1"/>
    <col min="56" max="57" width="3.375" style="35" customWidth="1"/>
    <col min="58" max="61" width="2.875" style="35" customWidth="1"/>
    <col min="62" max="62" width="15" style="35" hidden="1" customWidth="1"/>
    <col min="63" max="63" width="9" style="35" customWidth="1"/>
    <col min="64" max="64" width="13.5" style="35" customWidth="1"/>
    <col min="65" max="16384" width="9" style="35"/>
  </cols>
  <sheetData>
    <row r="1" spans="1:65" ht="18.75" customHeight="1">
      <c r="A1" s="36"/>
      <c r="B1" s="36"/>
      <c r="C1" s="36"/>
      <c r="D1" s="36"/>
      <c r="E1" s="36"/>
      <c r="F1" s="36"/>
      <c r="G1" s="36"/>
      <c r="H1" s="36"/>
      <c r="I1" s="36"/>
      <c r="J1" s="36"/>
      <c r="K1" s="36"/>
      <c r="L1" s="36"/>
      <c r="M1" s="36"/>
      <c r="N1" s="36"/>
      <c r="O1" s="36"/>
      <c r="P1" s="36"/>
      <c r="Q1" s="36"/>
      <c r="R1" s="36"/>
      <c r="S1" s="36"/>
      <c r="T1" s="36"/>
      <c r="U1" s="36"/>
      <c r="V1" s="36"/>
      <c r="W1" s="36"/>
      <c r="X1" s="36"/>
      <c r="Y1" s="36"/>
      <c r="Z1" s="36"/>
      <c r="AA1" s="36"/>
      <c r="AB1" s="36"/>
      <c r="AC1" s="36"/>
      <c r="AD1" s="36" t="s">
        <v>113</v>
      </c>
      <c r="AE1" s="36"/>
      <c r="AF1" s="36"/>
      <c r="AG1" s="36"/>
      <c r="AH1" s="36"/>
      <c r="AI1" s="36"/>
      <c r="AJ1" s="36"/>
      <c r="AK1" s="36"/>
      <c r="AL1" s="36"/>
      <c r="AM1" s="36"/>
      <c r="AN1" s="36"/>
      <c r="AO1" s="36"/>
      <c r="AP1" s="36"/>
      <c r="AQ1" s="36"/>
      <c r="AR1" s="36"/>
      <c r="AS1" s="36"/>
      <c r="AT1" s="36"/>
      <c r="AU1" s="36"/>
      <c r="AV1" s="36"/>
      <c r="AW1" s="36"/>
      <c r="AX1" s="36"/>
      <c r="AY1" s="36"/>
      <c r="AZ1" s="36"/>
      <c r="BA1" s="36"/>
      <c r="BB1" s="36"/>
      <c r="BC1" s="36"/>
      <c r="BD1" s="36"/>
      <c r="BE1" s="36"/>
      <c r="BF1" s="36"/>
      <c r="BG1" s="36"/>
      <c r="BH1" s="36"/>
      <c r="BI1" s="36"/>
      <c r="BJ1" s="36"/>
      <c r="BK1" s="36"/>
      <c r="BL1" s="36"/>
    </row>
    <row r="2" spans="1:65" ht="18.75" customHeight="1" thickBot="1">
      <c r="A2" s="37"/>
      <c r="B2" s="1113">
        <v>2023</v>
      </c>
      <c r="C2" s="1113"/>
      <c r="D2" s="83" t="s">
        <v>91</v>
      </c>
      <c r="E2" s="83"/>
      <c r="F2" s="83"/>
      <c r="G2" s="83"/>
      <c r="H2" s="83"/>
      <c r="I2" s="37"/>
      <c r="J2" s="37"/>
      <c r="K2" s="38"/>
      <c r="L2" s="37"/>
      <c r="M2" s="37"/>
      <c r="N2" s="37"/>
      <c r="O2" s="37"/>
      <c r="P2" s="37"/>
      <c r="Q2" s="37"/>
      <c r="R2" s="37"/>
      <c r="S2" s="37"/>
      <c r="T2" s="37"/>
      <c r="U2" s="37"/>
      <c r="V2" s="37"/>
      <c r="W2" s="37"/>
      <c r="X2" s="37"/>
      <c r="Y2" s="37"/>
      <c r="Z2" s="37"/>
      <c r="AA2" s="37"/>
      <c r="AB2" s="37"/>
      <c r="AC2" s="36"/>
      <c r="AD2" s="36"/>
      <c r="AE2" s="36"/>
      <c r="AF2" s="36"/>
      <c r="AG2" s="36"/>
      <c r="AH2" s="36"/>
      <c r="AI2" s="36"/>
      <c r="AJ2" s="36"/>
      <c r="AK2" s="36"/>
      <c r="AL2" s="36"/>
      <c r="AM2" s="36"/>
      <c r="AN2" s="36"/>
      <c r="AO2" s="36"/>
      <c r="AP2" s="36"/>
      <c r="AQ2" s="36"/>
      <c r="AR2" s="36"/>
      <c r="AS2" s="36"/>
      <c r="AT2" s="36"/>
      <c r="AU2" s="36"/>
      <c r="AV2" s="36"/>
      <c r="AW2" s="36"/>
      <c r="AX2" s="36"/>
      <c r="AY2" s="36"/>
      <c r="AZ2" s="36"/>
      <c r="BA2" s="36"/>
      <c r="BB2" s="36"/>
      <c r="BC2" s="36"/>
      <c r="BD2" s="36"/>
      <c r="BE2" s="36"/>
      <c r="BF2" s="36"/>
      <c r="BG2" s="36"/>
      <c r="BH2" s="36"/>
      <c r="BI2" s="36"/>
      <c r="BJ2" s="92"/>
      <c r="BK2" s="92"/>
      <c r="BL2" s="92"/>
    </row>
    <row r="3" spans="1:65" ht="18.75" customHeight="1" thickTop="1">
      <c r="A3" s="36"/>
      <c r="B3" s="1114"/>
      <c r="C3" s="1114"/>
      <c r="D3" s="36"/>
      <c r="E3" s="36"/>
      <c r="F3" s="36"/>
      <c r="G3" s="36"/>
      <c r="H3" s="36"/>
      <c r="I3" s="36"/>
      <c r="J3" s="36"/>
      <c r="K3" s="36"/>
      <c r="L3" s="36"/>
      <c r="M3" s="36"/>
      <c r="N3" s="36"/>
      <c r="O3" s="36"/>
      <c r="P3" s="36"/>
      <c r="Q3" s="36"/>
      <c r="R3" s="36"/>
      <c r="S3" s="36"/>
      <c r="T3" s="36"/>
      <c r="U3" s="36"/>
      <c r="V3" s="39" t="s">
        <v>92</v>
      </c>
      <c r="W3" s="36"/>
      <c r="X3" s="36"/>
      <c r="Y3" s="36"/>
      <c r="Z3" s="36"/>
      <c r="AA3" s="36"/>
      <c r="AB3" s="36"/>
      <c r="AC3" s="36"/>
      <c r="AD3" s="36"/>
      <c r="AE3" s="36"/>
      <c r="AF3" s="36"/>
      <c r="AG3" s="36"/>
      <c r="AH3" s="36"/>
      <c r="AI3" s="36"/>
      <c r="AJ3" s="36"/>
      <c r="AK3" s="36"/>
      <c r="AL3" s="36"/>
      <c r="AM3" s="36"/>
      <c r="AN3" s="36"/>
      <c r="AO3" s="36"/>
      <c r="AP3" s="36"/>
      <c r="AQ3" s="36"/>
      <c r="AR3" s="36"/>
      <c r="AS3" s="36"/>
      <c r="AT3" s="36"/>
      <c r="AU3" s="36"/>
      <c r="AV3" s="36"/>
      <c r="AW3" s="36"/>
      <c r="AX3" s="36"/>
      <c r="AY3" s="36"/>
      <c r="AZ3" s="36"/>
      <c r="BA3" s="36"/>
      <c r="BB3" s="36"/>
      <c r="BC3" s="36"/>
      <c r="BD3" s="36"/>
      <c r="BE3" s="36"/>
      <c r="BF3" s="36"/>
      <c r="BG3" s="36"/>
      <c r="BH3" s="36"/>
      <c r="BI3" s="36"/>
      <c r="BJ3" s="92"/>
      <c r="BK3" s="92"/>
      <c r="BL3" s="92"/>
    </row>
    <row r="4" spans="1:65" ht="18.75" customHeight="1">
      <c r="A4" s="36"/>
      <c r="B4" s="36"/>
      <c r="C4" s="36"/>
      <c r="D4" s="36"/>
      <c r="E4" s="36"/>
      <c r="F4" s="36"/>
      <c r="G4" s="36"/>
      <c r="H4" s="36"/>
      <c r="I4" s="36"/>
      <c r="J4" s="36"/>
      <c r="K4" s="36"/>
      <c r="L4" s="36"/>
      <c r="M4" s="36"/>
      <c r="N4" s="36"/>
      <c r="O4" s="36"/>
      <c r="P4" s="36"/>
      <c r="Q4" s="36"/>
      <c r="R4" s="36"/>
      <c r="S4" s="36"/>
      <c r="T4" s="36"/>
      <c r="U4" s="36"/>
      <c r="V4" s="36"/>
      <c r="W4" s="36"/>
      <c r="X4" s="36"/>
      <c r="Y4" s="36"/>
      <c r="Z4" s="36"/>
      <c r="AA4" s="36"/>
      <c r="AB4" s="36"/>
      <c r="AC4" s="36"/>
      <c r="AD4" s="36"/>
      <c r="AE4" s="36"/>
      <c r="AF4" s="36"/>
      <c r="AG4" s="36"/>
      <c r="AH4" s="36" t="s">
        <v>93</v>
      </c>
      <c r="AI4" s="36"/>
      <c r="AJ4" s="36"/>
      <c r="AK4" s="36"/>
      <c r="AL4" s="36"/>
      <c r="AM4" s="36"/>
      <c r="AN4" s="36"/>
      <c r="AO4" s="36"/>
      <c r="AP4" s="36"/>
      <c r="AQ4" s="36"/>
      <c r="AR4" s="36"/>
      <c r="AS4" s="36"/>
      <c r="AT4" s="36"/>
      <c r="AU4" s="36"/>
      <c r="AV4" s="36"/>
      <c r="AW4" s="36"/>
      <c r="AX4" s="36"/>
      <c r="AY4" s="36"/>
      <c r="AZ4" s="36"/>
      <c r="BA4" s="36"/>
      <c r="BB4" s="36"/>
      <c r="BC4" s="36"/>
      <c r="BD4" s="36"/>
      <c r="BE4" s="36"/>
      <c r="BF4" s="36"/>
      <c r="BG4" s="36"/>
      <c r="BH4" s="36"/>
      <c r="BI4" s="36"/>
      <c r="BJ4" s="36"/>
      <c r="BK4" s="36"/>
      <c r="BL4" s="36"/>
    </row>
    <row r="5" spans="1:65" ht="18.75" customHeight="1">
      <c r="A5" s="36"/>
      <c r="B5" s="36"/>
      <c r="C5" s="36"/>
      <c r="D5" s="36"/>
      <c r="E5" s="40">
        <v>4</v>
      </c>
      <c r="F5" s="41" t="s">
        <v>12</v>
      </c>
      <c r="G5" s="42">
        <f>DATE($B$2,E5,1)</f>
        <v>45017</v>
      </c>
      <c r="H5" s="43"/>
      <c r="I5" s="43">
        <f>WEEKDAY(G5,1)</f>
        <v>7</v>
      </c>
      <c r="J5" s="36"/>
      <c r="K5" s="36"/>
      <c r="L5" s="36"/>
      <c r="M5" s="36"/>
      <c r="N5" s="40">
        <v>5</v>
      </c>
      <c r="O5" s="41" t="s">
        <v>12</v>
      </c>
      <c r="P5" s="42">
        <f>DATE($B$2,N5,1)</f>
        <v>45047</v>
      </c>
      <c r="Q5" s="43"/>
      <c r="R5" s="43">
        <f>WEEKDAY(P5,1)</f>
        <v>2</v>
      </c>
      <c r="S5" s="43"/>
      <c r="T5" s="36"/>
      <c r="U5" s="36"/>
      <c r="V5" s="36"/>
      <c r="W5" s="40">
        <v>6</v>
      </c>
      <c r="X5" s="41" t="s">
        <v>12</v>
      </c>
      <c r="Y5" s="42">
        <f>DATE($B$2,W5,1)</f>
        <v>45078</v>
      </c>
      <c r="Z5" s="43"/>
      <c r="AA5" s="43">
        <f>WEEKDAY(Y5,1)</f>
        <v>5</v>
      </c>
      <c r="AB5" s="36"/>
      <c r="AC5" s="36"/>
      <c r="AD5" s="36"/>
      <c r="AE5" s="36"/>
      <c r="AF5" s="36"/>
      <c r="AG5" s="36"/>
      <c r="AH5" s="36"/>
      <c r="AI5" s="36"/>
      <c r="AJ5" s="36"/>
      <c r="AK5" s="36"/>
      <c r="AL5" s="36"/>
      <c r="AM5" s="36"/>
      <c r="AN5" s="36"/>
      <c r="AO5" s="36"/>
      <c r="AP5" s="36"/>
      <c r="AQ5" s="36"/>
      <c r="AR5" s="36"/>
      <c r="AS5" s="36"/>
      <c r="AT5" s="36"/>
      <c r="AU5" s="36"/>
      <c r="AV5" s="36"/>
      <c r="AW5" s="36"/>
      <c r="AX5" s="36"/>
      <c r="AY5" s="36"/>
      <c r="AZ5" s="36"/>
      <c r="BA5" s="36"/>
      <c r="BB5" s="36"/>
      <c r="BC5" s="36"/>
      <c r="BD5" s="36"/>
      <c r="BE5" s="36"/>
      <c r="BF5" s="36"/>
      <c r="BG5" s="36"/>
      <c r="BH5" s="36"/>
      <c r="BI5" s="36"/>
      <c r="BJ5" s="36"/>
      <c r="BK5" s="103" t="s">
        <v>119</v>
      </c>
      <c r="BL5" s="36"/>
    </row>
    <row r="6" spans="1:65" ht="18.75" customHeight="1">
      <c r="A6" s="36"/>
      <c r="B6" s="44" t="s">
        <v>85</v>
      </c>
      <c r="C6" s="45" t="s">
        <v>62</v>
      </c>
      <c r="D6" s="45" t="s">
        <v>64</v>
      </c>
      <c r="E6" s="45" t="s">
        <v>60</v>
      </c>
      <c r="F6" s="45" t="s">
        <v>73</v>
      </c>
      <c r="G6" s="45" t="s">
        <v>67</v>
      </c>
      <c r="H6" s="46" t="s">
        <v>81</v>
      </c>
      <c r="I6" s="36"/>
      <c r="J6" s="36"/>
      <c r="K6" s="44" t="s">
        <v>85</v>
      </c>
      <c r="L6" s="45" t="s">
        <v>62</v>
      </c>
      <c r="M6" s="45" t="s">
        <v>64</v>
      </c>
      <c r="N6" s="45" t="s">
        <v>60</v>
      </c>
      <c r="O6" s="45" t="s">
        <v>73</v>
      </c>
      <c r="P6" s="45" t="s">
        <v>67</v>
      </c>
      <c r="Q6" s="46" t="s">
        <v>81</v>
      </c>
      <c r="R6" s="36"/>
      <c r="S6" s="36"/>
      <c r="T6" s="44" t="s">
        <v>85</v>
      </c>
      <c r="U6" s="45" t="s">
        <v>62</v>
      </c>
      <c r="V6" s="45" t="s">
        <v>64</v>
      </c>
      <c r="W6" s="45" t="s">
        <v>60</v>
      </c>
      <c r="X6" s="45" t="s">
        <v>73</v>
      </c>
      <c r="Y6" s="45" t="s">
        <v>67</v>
      </c>
      <c r="Z6" s="46" t="s">
        <v>81</v>
      </c>
      <c r="AA6" s="36"/>
      <c r="AB6" s="36"/>
      <c r="AC6" s="36"/>
      <c r="AD6" s="36"/>
      <c r="AE6" s="36"/>
      <c r="AF6" s="36"/>
      <c r="AG6" s="36"/>
      <c r="AH6" s="47" t="s">
        <v>12</v>
      </c>
      <c r="AI6" s="1108" t="s">
        <v>94</v>
      </c>
      <c r="AJ6" s="1108"/>
      <c r="AK6" s="1108" t="s">
        <v>95</v>
      </c>
      <c r="AL6" s="1108"/>
      <c r="AM6" s="1108" t="s">
        <v>96</v>
      </c>
      <c r="AN6" s="1108"/>
      <c r="AO6" s="1108" t="s">
        <v>97</v>
      </c>
      <c r="AP6" s="1108"/>
      <c r="AQ6" s="1108"/>
      <c r="AR6" s="1108" t="s">
        <v>98</v>
      </c>
      <c r="AS6" s="1108"/>
      <c r="AT6" s="1109"/>
      <c r="AU6" s="36"/>
      <c r="AV6" s="36"/>
      <c r="AW6" s="36"/>
      <c r="AX6" s="36"/>
      <c r="AY6" s="36"/>
      <c r="AZ6" s="36"/>
      <c r="BA6" s="36"/>
      <c r="BB6" s="36"/>
      <c r="BC6" s="36"/>
      <c r="BD6" s="36"/>
      <c r="BE6" s="36"/>
      <c r="BF6" s="1110" t="s">
        <v>82</v>
      </c>
      <c r="BG6" s="1111"/>
      <c r="BH6" s="1111"/>
      <c r="BI6" s="1112"/>
      <c r="BJ6" s="93" t="s">
        <v>82</v>
      </c>
      <c r="BK6" s="48" t="s">
        <v>83</v>
      </c>
      <c r="BL6" s="48" t="s">
        <v>84</v>
      </c>
      <c r="BM6" s="79"/>
    </row>
    <row r="7" spans="1:65" ht="18.75" customHeight="1">
      <c r="A7" s="36"/>
      <c r="B7" s="49">
        <f>G5-(I5-1)</f>
        <v>45011</v>
      </c>
      <c r="C7" s="50">
        <f>B7+1</f>
        <v>45012</v>
      </c>
      <c r="D7" s="50">
        <f t="shared" ref="D7:H8" si="0">C7+1</f>
        <v>45013</v>
      </c>
      <c r="E7" s="50">
        <f t="shared" si="0"/>
        <v>45014</v>
      </c>
      <c r="F7" s="50">
        <f>E7+1</f>
        <v>45015</v>
      </c>
      <c r="G7" s="50">
        <f>F7+1</f>
        <v>45016</v>
      </c>
      <c r="H7" s="51">
        <f t="shared" si="0"/>
        <v>45017</v>
      </c>
      <c r="I7" s="36"/>
      <c r="J7" s="36"/>
      <c r="K7" s="49">
        <f>P5-(R5-1)</f>
        <v>45046</v>
      </c>
      <c r="L7" s="50">
        <f>K7+1</f>
        <v>45047</v>
      </c>
      <c r="M7" s="50">
        <f t="shared" ref="M7:Q8" si="1">L7+1</f>
        <v>45048</v>
      </c>
      <c r="N7" s="50">
        <f t="shared" si="1"/>
        <v>45049</v>
      </c>
      <c r="O7" s="50">
        <f>N7+1</f>
        <v>45050</v>
      </c>
      <c r="P7" s="50">
        <f t="shared" ref="P7:Q7" si="2">O7+1</f>
        <v>45051</v>
      </c>
      <c r="Q7" s="142">
        <f t="shared" si="2"/>
        <v>45052</v>
      </c>
      <c r="R7" s="36"/>
      <c r="S7" s="36"/>
      <c r="T7" s="49">
        <f>Y5-(AA5-1)</f>
        <v>45074</v>
      </c>
      <c r="U7" s="50">
        <f>T7+1</f>
        <v>45075</v>
      </c>
      <c r="V7" s="50">
        <f t="shared" ref="V7:Z8" si="3">U7+1</f>
        <v>45076</v>
      </c>
      <c r="W7" s="50">
        <f t="shared" si="3"/>
        <v>45077</v>
      </c>
      <c r="X7" s="50">
        <f>W7+1</f>
        <v>45078</v>
      </c>
      <c r="Y7" s="50">
        <f t="shared" ref="Y7:Z7" si="4">X7+1</f>
        <v>45079</v>
      </c>
      <c r="Z7" s="51">
        <f t="shared" si="4"/>
        <v>45080</v>
      </c>
      <c r="AA7" s="36"/>
      <c r="AB7" s="36"/>
      <c r="AC7" s="36"/>
      <c r="AD7" s="36"/>
      <c r="AE7" s="36"/>
      <c r="AF7" s="36"/>
      <c r="AG7" s="36"/>
      <c r="AH7" s="52">
        <v>4</v>
      </c>
      <c r="AI7" s="1115">
        <v>30</v>
      </c>
      <c r="AJ7" s="1115"/>
      <c r="AK7" s="1115">
        <v>9</v>
      </c>
      <c r="AL7" s="1115"/>
      <c r="AM7" s="1115">
        <f>AI7-AK7</f>
        <v>21</v>
      </c>
      <c r="AN7" s="1115"/>
      <c r="AO7" s="1116">
        <f>AM7*TIME(8,0,0)</f>
        <v>7</v>
      </c>
      <c r="AP7" s="1117"/>
      <c r="AQ7" s="1118"/>
      <c r="AR7" s="1119">
        <f>AO7*7/AI7</f>
        <v>1.6333333333333333</v>
      </c>
      <c r="AS7" s="1119"/>
      <c r="AT7" s="1120"/>
      <c r="AU7" s="36"/>
      <c r="AV7" s="36"/>
      <c r="AW7" s="36"/>
      <c r="AX7" s="36"/>
      <c r="AY7" s="36"/>
      <c r="AZ7" s="53"/>
      <c r="BA7" s="54"/>
      <c r="BB7" s="36"/>
      <c r="BC7" s="78" t="str">
        <f>IF(BJ7="","","1")</f>
        <v>1</v>
      </c>
      <c r="BD7" s="78"/>
      <c r="BE7" s="78"/>
      <c r="BF7" s="230">
        <v>4</v>
      </c>
      <c r="BG7" s="97" t="s">
        <v>12</v>
      </c>
      <c r="BH7" s="97">
        <v>29</v>
      </c>
      <c r="BI7" s="98" t="s">
        <v>0</v>
      </c>
      <c r="BJ7" s="94">
        <f t="shared" ref="BJ7:BJ23" si="5">IF(BF7="","",IF(BF7&lt;=3,DATE(($B$2+1),BF7,BH7),DATE($B$2,BF7,BH7)))</f>
        <v>45045</v>
      </c>
      <c r="BK7" s="76">
        <f t="shared" ref="BK7:BK23" si="6">IF(BJ7="","",WEEKDAY(BJ7,1))</f>
        <v>7</v>
      </c>
      <c r="BL7" s="87" t="s">
        <v>69</v>
      </c>
      <c r="BM7" s="84"/>
    </row>
    <row r="8" spans="1:65" ht="18.75" customHeight="1">
      <c r="A8" s="36"/>
      <c r="B8" s="55">
        <f>H7+1</f>
        <v>45018</v>
      </c>
      <c r="C8" s="56">
        <f>B8+1</f>
        <v>45019</v>
      </c>
      <c r="D8" s="56">
        <f t="shared" si="0"/>
        <v>45020</v>
      </c>
      <c r="E8" s="56">
        <f t="shared" si="0"/>
        <v>45021</v>
      </c>
      <c r="F8" s="56">
        <f t="shared" si="0"/>
        <v>45022</v>
      </c>
      <c r="G8" s="56">
        <f t="shared" si="0"/>
        <v>45023</v>
      </c>
      <c r="H8" s="57">
        <f t="shared" si="0"/>
        <v>45024</v>
      </c>
      <c r="I8" s="36"/>
      <c r="J8" s="36"/>
      <c r="K8" s="55">
        <f>Q7+1</f>
        <v>45053</v>
      </c>
      <c r="L8" s="56">
        <f>K8+1</f>
        <v>45054</v>
      </c>
      <c r="M8" s="56">
        <f t="shared" si="1"/>
        <v>45055</v>
      </c>
      <c r="N8" s="56">
        <f t="shared" si="1"/>
        <v>45056</v>
      </c>
      <c r="O8" s="56">
        <f t="shared" si="1"/>
        <v>45057</v>
      </c>
      <c r="P8" s="56">
        <f t="shared" si="1"/>
        <v>45058</v>
      </c>
      <c r="Q8" s="88">
        <f t="shared" si="1"/>
        <v>45059</v>
      </c>
      <c r="R8" s="36"/>
      <c r="S8" s="36"/>
      <c r="T8" s="55">
        <f>Z7+1</f>
        <v>45081</v>
      </c>
      <c r="U8" s="56">
        <f>T8+1</f>
        <v>45082</v>
      </c>
      <c r="V8" s="56">
        <f t="shared" si="3"/>
        <v>45083</v>
      </c>
      <c r="W8" s="56">
        <f t="shared" si="3"/>
        <v>45084</v>
      </c>
      <c r="X8" s="56">
        <f t="shared" si="3"/>
        <v>45085</v>
      </c>
      <c r="Y8" s="56">
        <f t="shared" si="3"/>
        <v>45086</v>
      </c>
      <c r="Z8" s="57">
        <f t="shared" si="3"/>
        <v>45087</v>
      </c>
      <c r="AA8" s="36"/>
      <c r="AB8" s="36"/>
      <c r="AC8" s="36"/>
      <c r="AD8" s="36"/>
      <c r="AE8" s="36"/>
      <c r="AF8" s="36"/>
      <c r="AG8" s="36"/>
      <c r="AH8" s="59">
        <v>5</v>
      </c>
      <c r="AI8" s="1121">
        <v>31</v>
      </c>
      <c r="AJ8" s="1121"/>
      <c r="AK8" s="1121">
        <v>11</v>
      </c>
      <c r="AL8" s="1121"/>
      <c r="AM8" s="1115">
        <f t="shared" ref="AM8:AM18" si="7">AI8-AK8</f>
        <v>20</v>
      </c>
      <c r="AN8" s="1115"/>
      <c r="AO8" s="1116">
        <f>AM8*TIME(8,0,0)</f>
        <v>6.6666666666666661</v>
      </c>
      <c r="AP8" s="1117"/>
      <c r="AQ8" s="1118"/>
      <c r="AR8" s="1119">
        <f t="shared" ref="AR8:AR17" si="8">AO8*7/AI8</f>
        <v>1.5053763440860215</v>
      </c>
      <c r="AS8" s="1119"/>
      <c r="AT8" s="1120"/>
      <c r="AU8" s="36"/>
      <c r="AV8" s="36" t="s">
        <v>99</v>
      </c>
      <c r="AW8" s="36"/>
      <c r="AX8" s="36"/>
      <c r="AY8" s="36"/>
      <c r="AZ8" s="36"/>
      <c r="BA8" s="54" t="s">
        <v>100</v>
      </c>
      <c r="BB8" s="36"/>
      <c r="BC8" s="78" t="str">
        <f t="shared" ref="BC8:BC24" si="9">IF(BJ8="","","1")</f>
        <v>1</v>
      </c>
      <c r="BD8" s="78"/>
      <c r="BE8" s="78"/>
      <c r="BF8" s="230">
        <v>5</v>
      </c>
      <c r="BG8" s="97" t="s">
        <v>12</v>
      </c>
      <c r="BH8" s="97">
        <v>3</v>
      </c>
      <c r="BI8" s="98" t="s">
        <v>0</v>
      </c>
      <c r="BJ8" s="94">
        <f t="shared" si="5"/>
        <v>45049</v>
      </c>
      <c r="BK8" s="77">
        <f t="shared" si="6"/>
        <v>4</v>
      </c>
      <c r="BL8" s="87" t="s">
        <v>70</v>
      </c>
      <c r="BM8" s="84"/>
    </row>
    <row r="9" spans="1:65" ht="18.75" customHeight="1">
      <c r="A9" s="36"/>
      <c r="B9" s="55">
        <f t="shared" ref="B9:B11" si="10">H8+1</f>
        <v>45025</v>
      </c>
      <c r="C9" s="56">
        <f t="shared" ref="C9:H10" si="11">B9+1</f>
        <v>45026</v>
      </c>
      <c r="D9" s="56">
        <f t="shared" si="11"/>
        <v>45027</v>
      </c>
      <c r="E9" s="56">
        <f t="shared" si="11"/>
        <v>45028</v>
      </c>
      <c r="F9" s="56">
        <f t="shared" si="11"/>
        <v>45029</v>
      </c>
      <c r="G9" s="56">
        <f t="shared" si="11"/>
        <v>45030</v>
      </c>
      <c r="H9" s="57">
        <f t="shared" si="11"/>
        <v>45031</v>
      </c>
      <c r="I9" s="36"/>
      <c r="J9" s="36"/>
      <c r="K9" s="55">
        <f t="shared" ref="K9:K11" si="12">Q8+1</f>
        <v>45060</v>
      </c>
      <c r="L9" s="56">
        <f t="shared" ref="L9:Q10" si="13">K9+1</f>
        <v>45061</v>
      </c>
      <c r="M9" s="56">
        <f t="shared" si="13"/>
        <v>45062</v>
      </c>
      <c r="N9" s="56">
        <f t="shared" si="13"/>
        <v>45063</v>
      </c>
      <c r="O9" s="56">
        <f t="shared" si="13"/>
        <v>45064</v>
      </c>
      <c r="P9" s="56">
        <f t="shared" si="13"/>
        <v>45065</v>
      </c>
      <c r="Q9" s="57">
        <f t="shared" si="13"/>
        <v>45066</v>
      </c>
      <c r="R9" s="36"/>
      <c r="S9" s="36"/>
      <c r="T9" s="55">
        <f t="shared" ref="T9:T11" si="14">Z8+1</f>
        <v>45088</v>
      </c>
      <c r="U9" s="56">
        <f t="shared" ref="U9:Z10" si="15">T9+1</f>
        <v>45089</v>
      </c>
      <c r="V9" s="56">
        <f t="shared" si="15"/>
        <v>45090</v>
      </c>
      <c r="W9" s="56">
        <f t="shared" si="15"/>
        <v>45091</v>
      </c>
      <c r="X9" s="56">
        <f t="shared" si="15"/>
        <v>45092</v>
      </c>
      <c r="Y9" s="56">
        <f t="shared" si="15"/>
        <v>45093</v>
      </c>
      <c r="Z9" s="57">
        <f t="shared" si="15"/>
        <v>45094</v>
      </c>
      <c r="AA9" s="36"/>
      <c r="AB9" s="36"/>
      <c r="AC9" s="36"/>
      <c r="AD9" s="36"/>
      <c r="AE9" s="36"/>
      <c r="AF9" s="36"/>
      <c r="AG9" s="36"/>
      <c r="AH9" s="59">
        <v>6</v>
      </c>
      <c r="AI9" s="1121">
        <v>30</v>
      </c>
      <c r="AJ9" s="1121"/>
      <c r="AK9" s="1121">
        <v>8</v>
      </c>
      <c r="AL9" s="1121"/>
      <c r="AM9" s="1115">
        <f t="shared" si="7"/>
        <v>22</v>
      </c>
      <c r="AN9" s="1115"/>
      <c r="AO9" s="1116">
        <f t="shared" ref="AO9:AO17" si="16">AM9*TIME(8,0,0)</f>
        <v>7.333333333333333</v>
      </c>
      <c r="AP9" s="1117"/>
      <c r="AQ9" s="1118"/>
      <c r="AR9" s="1119">
        <f t="shared" si="8"/>
        <v>1.711111111111111</v>
      </c>
      <c r="AS9" s="1119"/>
      <c r="AT9" s="1120"/>
      <c r="AU9" s="36"/>
      <c r="AV9" s="36"/>
      <c r="AW9" s="36"/>
      <c r="AX9" s="36"/>
      <c r="AY9" s="36"/>
      <c r="AZ9" s="36"/>
      <c r="BA9" s="54"/>
      <c r="BB9" s="36"/>
      <c r="BC9" s="78" t="str">
        <f t="shared" si="9"/>
        <v>1</v>
      </c>
      <c r="BD9" s="78"/>
      <c r="BE9" s="78"/>
      <c r="BF9" s="230">
        <v>5</v>
      </c>
      <c r="BG9" s="97" t="s">
        <v>12</v>
      </c>
      <c r="BH9" s="97">
        <v>4</v>
      </c>
      <c r="BI9" s="98" t="s">
        <v>0</v>
      </c>
      <c r="BJ9" s="94">
        <f t="shared" si="5"/>
        <v>45050</v>
      </c>
      <c r="BK9" s="77">
        <f t="shared" si="6"/>
        <v>5</v>
      </c>
      <c r="BL9" s="87" t="s">
        <v>71</v>
      </c>
      <c r="BM9" s="84"/>
    </row>
    <row r="10" spans="1:65" ht="18.75" customHeight="1">
      <c r="A10" s="36"/>
      <c r="B10" s="55">
        <f t="shared" si="10"/>
        <v>45032</v>
      </c>
      <c r="C10" s="56">
        <f>B10+1</f>
        <v>45033</v>
      </c>
      <c r="D10" s="56">
        <f t="shared" si="11"/>
        <v>45034</v>
      </c>
      <c r="E10" s="56">
        <f t="shared" si="11"/>
        <v>45035</v>
      </c>
      <c r="F10" s="56">
        <f t="shared" si="11"/>
        <v>45036</v>
      </c>
      <c r="G10" s="56">
        <f>F10+1</f>
        <v>45037</v>
      </c>
      <c r="H10" s="57">
        <f t="shared" si="11"/>
        <v>45038</v>
      </c>
      <c r="I10" s="36"/>
      <c r="J10" s="36"/>
      <c r="K10" s="55">
        <f t="shared" si="12"/>
        <v>45067</v>
      </c>
      <c r="L10" s="56">
        <f>K10+1</f>
        <v>45068</v>
      </c>
      <c r="M10" s="56">
        <f t="shared" si="13"/>
        <v>45069</v>
      </c>
      <c r="N10" s="56">
        <f t="shared" si="13"/>
        <v>45070</v>
      </c>
      <c r="O10" s="56">
        <f t="shared" si="13"/>
        <v>45071</v>
      </c>
      <c r="P10" s="56">
        <f>O10+1</f>
        <v>45072</v>
      </c>
      <c r="Q10" s="57">
        <f t="shared" si="13"/>
        <v>45073</v>
      </c>
      <c r="R10" s="36"/>
      <c r="S10" s="36"/>
      <c r="T10" s="55">
        <f t="shared" si="14"/>
        <v>45095</v>
      </c>
      <c r="U10" s="56">
        <f>T10+1</f>
        <v>45096</v>
      </c>
      <c r="V10" s="56">
        <f t="shared" si="15"/>
        <v>45097</v>
      </c>
      <c r="W10" s="56">
        <f t="shared" si="15"/>
        <v>45098</v>
      </c>
      <c r="X10" s="56">
        <f t="shared" si="15"/>
        <v>45099</v>
      </c>
      <c r="Y10" s="56">
        <f>X10+1</f>
        <v>45100</v>
      </c>
      <c r="Z10" s="57">
        <f t="shared" si="15"/>
        <v>45101</v>
      </c>
      <c r="AA10" s="36"/>
      <c r="AB10" s="36"/>
      <c r="AC10" s="36"/>
      <c r="AD10" s="36"/>
      <c r="AE10" s="36"/>
      <c r="AF10" s="36"/>
      <c r="AG10" s="36"/>
      <c r="AH10" s="59">
        <v>7</v>
      </c>
      <c r="AI10" s="1121">
        <v>31</v>
      </c>
      <c r="AJ10" s="1121"/>
      <c r="AK10" s="1121">
        <v>10</v>
      </c>
      <c r="AL10" s="1121"/>
      <c r="AM10" s="1115">
        <f t="shared" si="7"/>
        <v>21</v>
      </c>
      <c r="AN10" s="1115"/>
      <c r="AO10" s="1116">
        <f t="shared" si="16"/>
        <v>7</v>
      </c>
      <c r="AP10" s="1117"/>
      <c r="AQ10" s="1118"/>
      <c r="AR10" s="1119">
        <f t="shared" si="8"/>
        <v>1.5806451612903225</v>
      </c>
      <c r="AS10" s="1119"/>
      <c r="AT10" s="1120"/>
      <c r="AU10" s="36"/>
      <c r="AV10" s="36" t="s">
        <v>101</v>
      </c>
      <c r="AW10" s="36"/>
      <c r="AX10" s="36"/>
      <c r="AY10" s="36"/>
      <c r="AZ10" s="36"/>
      <c r="BA10" s="60" t="s">
        <v>102</v>
      </c>
      <c r="BB10" s="36" t="s">
        <v>103</v>
      </c>
      <c r="BC10" s="78" t="str">
        <f t="shared" si="9"/>
        <v>1</v>
      </c>
      <c r="BD10" s="78"/>
      <c r="BE10" s="78"/>
      <c r="BF10" s="230">
        <v>5</v>
      </c>
      <c r="BG10" s="97" t="s">
        <v>12</v>
      </c>
      <c r="BH10" s="97">
        <v>5</v>
      </c>
      <c r="BI10" s="98" t="s">
        <v>0</v>
      </c>
      <c r="BJ10" s="94">
        <f t="shared" si="5"/>
        <v>45051</v>
      </c>
      <c r="BK10" s="77">
        <f t="shared" si="6"/>
        <v>6</v>
      </c>
      <c r="BL10" s="87" t="s">
        <v>72</v>
      </c>
      <c r="BM10" s="84"/>
    </row>
    <row r="11" spans="1:65" ht="18.75" customHeight="1">
      <c r="A11" s="36"/>
      <c r="B11" s="55">
        <f t="shared" si="10"/>
        <v>45039</v>
      </c>
      <c r="C11" s="56">
        <f t="shared" ref="C11:H12" si="17">B11+1</f>
        <v>45040</v>
      </c>
      <c r="D11" s="56">
        <f t="shared" si="17"/>
        <v>45041</v>
      </c>
      <c r="E11" s="56">
        <f t="shared" si="17"/>
        <v>45042</v>
      </c>
      <c r="F11" s="56">
        <f>E11+1</f>
        <v>45043</v>
      </c>
      <c r="G11" s="56">
        <f t="shared" si="17"/>
        <v>45044</v>
      </c>
      <c r="H11" s="88">
        <f t="shared" si="17"/>
        <v>45045</v>
      </c>
      <c r="I11" s="36"/>
      <c r="J11" s="36"/>
      <c r="K11" s="55">
        <f t="shared" si="12"/>
        <v>45074</v>
      </c>
      <c r="L11" s="56">
        <f t="shared" ref="L11:Q12" si="18">K11+1</f>
        <v>45075</v>
      </c>
      <c r="M11" s="56">
        <f t="shared" si="18"/>
        <v>45076</v>
      </c>
      <c r="N11" s="56">
        <f t="shared" si="18"/>
        <v>45077</v>
      </c>
      <c r="O11" s="56">
        <f>N11+1</f>
        <v>45078</v>
      </c>
      <c r="P11" s="56">
        <f t="shared" ref="P11:Q11" si="19">O11+1</f>
        <v>45079</v>
      </c>
      <c r="Q11" s="57">
        <f t="shared" si="19"/>
        <v>45080</v>
      </c>
      <c r="R11" s="36"/>
      <c r="S11" s="36"/>
      <c r="T11" s="55">
        <f t="shared" si="14"/>
        <v>45102</v>
      </c>
      <c r="U11" s="56">
        <f t="shared" ref="U11:Z12" si="20">T11+1</f>
        <v>45103</v>
      </c>
      <c r="V11" s="56">
        <f t="shared" si="20"/>
        <v>45104</v>
      </c>
      <c r="W11" s="56">
        <f t="shared" si="20"/>
        <v>45105</v>
      </c>
      <c r="X11" s="56">
        <f>W11+1</f>
        <v>45106</v>
      </c>
      <c r="Y11" s="56">
        <f t="shared" ref="Y11:Z11" si="21">X11+1</f>
        <v>45107</v>
      </c>
      <c r="Z11" s="57">
        <f t="shared" si="21"/>
        <v>45108</v>
      </c>
      <c r="AA11" s="36"/>
      <c r="AB11" s="36"/>
      <c r="AC11" s="36"/>
      <c r="AD11" s="36"/>
      <c r="AE11" s="36"/>
      <c r="AF11" s="36"/>
      <c r="AG11" s="36"/>
      <c r="AH11" s="59">
        <v>8</v>
      </c>
      <c r="AI11" s="1121">
        <v>31</v>
      </c>
      <c r="AJ11" s="1121"/>
      <c r="AK11" s="1121">
        <v>9</v>
      </c>
      <c r="AL11" s="1121"/>
      <c r="AM11" s="1115">
        <f t="shared" si="7"/>
        <v>22</v>
      </c>
      <c r="AN11" s="1115"/>
      <c r="AO11" s="1116">
        <f t="shared" si="16"/>
        <v>7.333333333333333</v>
      </c>
      <c r="AP11" s="1117"/>
      <c r="AQ11" s="1118"/>
      <c r="AR11" s="1119">
        <f t="shared" si="8"/>
        <v>1.6559139784946235</v>
      </c>
      <c r="AS11" s="1119"/>
      <c r="AT11" s="1120"/>
      <c r="AU11" s="36"/>
      <c r="AV11" s="36"/>
      <c r="AW11" s="36"/>
      <c r="AX11" s="36"/>
      <c r="AY11" s="36"/>
      <c r="AZ11" s="36"/>
      <c r="BA11" s="54"/>
      <c r="BB11" s="36"/>
      <c r="BC11" s="78" t="str">
        <f t="shared" si="9"/>
        <v>1</v>
      </c>
      <c r="BD11" s="78"/>
      <c r="BE11" s="78"/>
      <c r="BF11" s="101">
        <v>7</v>
      </c>
      <c r="BG11" s="99" t="s">
        <v>12</v>
      </c>
      <c r="BH11" s="102">
        <v>17</v>
      </c>
      <c r="BI11" s="100" t="s">
        <v>0</v>
      </c>
      <c r="BJ11" s="95">
        <f t="shared" si="5"/>
        <v>45124</v>
      </c>
      <c r="BK11" s="77">
        <f t="shared" si="6"/>
        <v>2</v>
      </c>
      <c r="BL11" s="82" t="s">
        <v>74</v>
      </c>
      <c r="BM11" s="84" t="s">
        <v>115</v>
      </c>
    </row>
    <row r="12" spans="1:65" ht="18.75" customHeight="1">
      <c r="A12" s="36"/>
      <c r="B12" s="61">
        <f>H11+1</f>
        <v>45046</v>
      </c>
      <c r="C12" s="62">
        <f>B12+1</f>
        <v>45047</v>
      </c>
      <c r="D12" s="62">
        <f t="shared" si="17"/>
        <v>45048</v>
      </c>
      <c r="E12" s="62">
        <f t="shared" si="17"/>
        <v>45049</v>
      </c>
      <c r="F12" s="62">
        <f t="shared" si="17"/>
        <v>45050</v>
      </c>
      <c r="G12" s="62">
        <f t="shared" si="17"/>
        <v>45051</v>
      </c>
      <c r="H12" s="63">
        <f t="shared" si="17"/>
        <v>45052</v>
      </c>
      <c r="I12" s="36"/>
      <c r="J12" s="36"/>
      <c r="K12" s="61">
        <f>Q11+1</f>
        <v>45081</v>
      </c>
      <c r="L12" s="62">
        <f>K12+1</f>
        <v>45082</v>
      </c>
      <c r="M12" s="62">
        <f t="shared" si="18"/>
        <v>45083</v>
      </c>
      <c r="N12" s="62">
        <f t="shared" si="18"/>
        <v>45084</v>
      </c>
      <c r="O12" s="62">
        <f t="shared" si="18"/>
        <v>45085</v>
      </c>
      <c r="P12" s="62">
        <f t="shared" si="18"/>
        <v>45086</v>
      </c>
      <c r="Q12" s="63">
        <f t="shared" si="18"/>
        <v>45087</v>
      </c>
      <c r="R12" s="36"/>
      <c r="S12" s="36"/>
      <c r="T12" s="61">
        <f>Z11+1</f>
        <v>45109</v>
      </c>
      <c r="U12" s="62">
        <f>T12+1</f>
        <v>45110</v>
      </c>
      <c r="V12" s="62">
        <f t="shared" si="20"/>
        <v>45111</v>
      </c>
      <c r="W12" s="62">
        <f t="shared" si="20"/>
        <v>45112</v>
      </c>
      <c r="X12" s="62">
        <f t="shared" si="20"/>
        <v>45113</v>
      </c>
      <c r="Y12" s="62">
        <f t="shared" si="20"/>
        <v>45114</v>
      </c>
      <c r="Z12" s="63">
        <f t="shared" si="20"/>
        <v>45115</v>
      </c>
      <c r="AA12" s="36"/>
      <c r="AB12" s="36"/>
      <c r="AC12" s="36"/>
      <c r="AD12" s="36"/>
      <c r="AE12" s="36"/>
      <c r="AF12" s="36"/>
      <c r="AG12" s="36"/>
      <c r="AH12" s="59">
        <v>9</v>
      </c>
      <c r="AI12" s="1121">
        <v>30</v>
      </c>
      <c r="AJ12" s="1121"/>
      <c r="AK12" s="1121">
        <v>9</v>
      </c>
      <c r="AL12" s="1121"/>
      <c r="AM12" s="1115">
        <f t="shared" si="7"/>
        <v>21</v>
      </c>
      <c r="AN12" s="1115"/>
      <c r="AO12" s="1116">
        <f t="shared" si="16"/>
        <v>7</v>
      </c>
      <c r="AP12" s="1117"/>
      <c r="AQ12" s="1118"/>
      <c r="AR12" s="1119">
        <f t="shared" si="8"/>
        <v>1.6333333333333333</v>
      </c>
      <c r="AS12" s="1119"/>
      <c r="AT12" s="1120"/>
      <c r="AU12" s="36"/>
      <c r="AV12" s="36" t="s">
        <v>104</v>
      </c>
      <c r="AW12" s="36"/>
      <c r="AX12" s="36"/>
      <c r="AY12" s="36"/>
      <c r="AZ12" s="36"/>
      <c r="BA12" s="60" t="s">
        <v>105</v>
      </c>
      <c r="BB12" s="36" t="s">
        <v>103</v>
      </c>
      <c r="BC12" s="78" t="str">
        <f t="shared" si="9"/>
        <v>1</v>
      </c>
      <c r="BD12" s="78"/>
      <c r="BE12" s="78"/>
      <c r="BF12" s="230">
        <v>8</v>
      </c>
      <c r="BG12" s="97" t="s">
        <v>12</v>
      </c>
      <c r="BH12" s="97">
        <v>11</v>
      </c>
      <c r="BI12" s="98" t="s">
        <v>0</v>
      </c>
      <c r="BJ12" s="94">
        <f t="shared" si="5"/>
        <v>45149</v>
      </c>
      <c r="BK12" s="77">
        <f t="shared" si="6"/>
        <v>6</v>
      </c>
      <c r="BL12" s="87" t="s">
        <v>76</v>
      </c>
      <c r="BM12" s="84"/>
    </row>
    <row r="13" spans="1:65" ht="18.75" customHeight="1">
      <c r="A13" s="36"/>
      <c r="B13" s="64"/>
      <c r="C13" s="64"/>
      <c r="D13" s="64"/>
      <c r="E13" s="64"/>
      <c r="F13" s="64"/>
      <c r="G13" s="64"/>
      <c r="H13" s="64"/>
      <c r="I13" s="65"/>
      <c r="J13" s="65"/>
      <c r="K13" s="65"/>
      <c r="L13" s="65"/>
      <c r="M13" s="65"/>
      <c r="N13" s="65"/>
      <c r="O13" s="65"/>
      <c r="P13" s="36"/>
      <c r="Q13" s="65"/>
      <c r="R13" s="65"/>
      <c r="S13" s="36"/>
      <c r="T13" s="65"/>
      <c r="U13" s="65"/>
      <c r="V13" s="65"/>
      <c r="W13" s="65"/>
      <c r="X13" s="65"/>
      <c r="Y13" s="65"/>
      <c r="Z13" s="65"/>
      <c r="AA13" s="36"/>
      <c r="AB13" s="36"/>
      <c r="AC13" s="36"/>
      <c r="AD13" s="36"/>
      <c r="AE13" s="36"/>
      <c r="AF13" s="36"/>
      <c r="AG13" s="36"/>
      <c r="AH13" s="59">
        <v>10</v>
      </c>
      <c r="AI13" s="1121">
        <v>31</v>
      </c>
      <c r="AJ13" s="1121"/>
      <c r="AK13" s="1121">
        <v>10</v>
      </c>
      <c r="AL13" s="1121"/>
      <c r="AM13" s="1115">
        <f t="shared" si="7"/>
        <v>21</v>
      </c>
      <c r="AN13" s="1115"/>
      <c r="AO13" s="1116">
        <f t="shared" si="16"/>
        <v>7</v>
      </c>
      <c r="AP13" s="1117"/>
      <c r="AQ13" s="1118"/>
      <c r="AR13" s="1119">
        <f t="shared" si="8"/>
        <v>1.5806451612903225</v>
      </c>
      <c r="AS13" s="1119"/>
      <c r="AT13" s="1120"/>
      <c r="AU13" s="36"/>
      <c r="AV13" s="36"/>
      <c r="AW13" s="36"/>
      <c r="AX13" s="36"/>
      <c r="AY13" s="36"/>
      <c r="AZ13" s="36"/>
      <c r="BA13" s="54"/>
      <c r="BB13" s="36"/>
      <c r="BC13" s="78" t="str">
        <f t="shared" si="9"/>
        <v>1</v>
      </c>
      <c r="BD13" s="78"/>
      <c r="BE13" s="78"/>
      <c r="BF13" s="101">
        <v>9</v>
      </c>
      <c r="BG13" s="99" t="s">
        <v>12</v>
      </c>
      <c r="BH13" s="102">
        <v>18</v>
      </c>
      <c r="BI13" s="100" t="s">
        <v>0</v>
      </c>
      <c r="BJ13" s="95">
        <f t="shared" si="5"/>
        <v>45187</v>
      </c>
      <c r="BK13" s="77">
        <f t="shared" si="6"/>
        <v>2</v>
      </c>
      <c r="BL13" s="82" t="s">
        <v>77</v>
      </c>
      <c r="BM13" s="84" t="s">
        <v>116</v>
      </c>
    </row>
    <row r="14" spans="1:65" ht="18.75" customHeight="1">
      <c r="A14" s="36"/>
      <c r="B14" s="36"/>
      <c r="C14" s="36"/>
      <c r="D14" s="36"/>
      <c r="E14" s="40">
        <v>7</v>
      </c>
      <c r="F14" s="41" t="s">
        <v>12</v>
      </c>
      <c r="G14" s="42">
        <f>DATE($B$2,E14,1)</f>
        <v>45108</v>
      </c>
      <c r="H14" s="43"/>
      <c r="I14" s="43">
        <f>WEEKDAY(G14,1)</f>
        <v>7</v>
      </c>
      <c r="J14" s="36"/>
      <c r="K14" s="36"/>
      <c r="L14" s="36"/>
      <c r="M14" s="36"/>
      <c r="N14" s="40">
        <v>8</v>
      </c>
      <c r="O14" s="41" t="s">
        <v>12</v>
      </c>
      <c r="P14" s="42">
        <f>DATE($B$2,N14,1)</f>
        <v>45139</v>
      </c>
      <c r="Q14" s="43"/>
      <c r="R14" s="43">
        <f>WEEKDAY(P14,1)</f>
        <v>3</v>
      </c>
      <c r="S14" s="36"/>
      <c r="T14" s="36"/>
      <c r="U14" s="36"/>
      <c r="V14" s="36"/>
      <c r="W14" s="40">
        <v>9</v>
      </c>
      <c r="X14" s="41" t="s">
        <v>12</v>
      </c>
      <c r="Y14" s="42">
        <f>DATE($B$2,W14,1)</f>
        <v>45170</v>
      </c>
      <c r="Z14" s="43"/>
      <c r="AA14" s="43">
        <f>WEEKDAY(Y14,1)</f>
        <v>6</v>
      </c>
      <c r="AB14" s="36"/>
      <c r="AC14" s="36"/>
      <c r="AD14" s="36"/>
      <c r="AE14" s="36"/>
      <c r="AF14" s="36"/>
      <c r="AG14" s="36"/>
      <c r="AH14" s="59">
        <v>11</v>
      </c>
      <c r="AI14" s="1121">
        <v>30</v>
      </c>
      <c r="AJ14" s="1121"/>
      <c r="AK14" s="1121">
        <v>6</v>
      </c>
      <c r="AL14" s="1121"/>
      <c r="AM14" s="1115">
        <f t="shared" si="7"/>
        <v>24</v>
      </c>
      <c r="AN14" s="1115"/>
      <c r="AO14" s="1116">
        <f t="shared" si="16"/>
        <v>8</v>
      </c>
      <c r="AP14" s="1117"/>
      <c r="AQ14" s="1118"/>
      <c r="AR14" s="1119">
        <f t="shared" si="8"/>
        <v>1.8666666666666667</v>
      </c>
      <c r="AS14" s="1119"/>
      <c r="AT14" s="1120"/>
      <c r="AU14" s="36"/>
      <c r="AV14" s="36" t="s">
        <v>106</v>
      </c>
      <c r="AW14" s="36"/>
      <c r="AX14" s="36"/>
      <c r="AY14" s="36"/>
      <c r="AZ14" s="36"/>
      <c r="BA14" s="60" t="s">
        <v>107</v>
      </c>
      <c r="BB14" s="36"/>
      <c r="BC14" s="78" t="str">
        <f t="shared" si="9"/>
        <v>1</v>
      </c>
      <c r="BD14" s="78"/>
      <c r="BE14" s="78"/>
      <c r="BF14" s="230">
        <v>9</v>
      </c>
      <c r="BG14" s="97" t="s">
        <v>12</v>
      </c>
      <c r="BH14" s="97">
        <v>23</v>
      </c>
      <c r="BI14" s="98" t="s">
        <v>0</v>
      </c>
      <c r="BJ14" s="96">
        <f t="shared" si="5"/>
        <v>45192</v>
      </c>
      <c r="BK14" s="77">
        <f t="shared" si="6"/>
        <v>7</v>
      </c>
      <c r="BL14" s="87" t="s">
        <v>78</v>
      </c>
      <c r="BM14" s="84"/>
    </row>
    <row r="15" spans="1:65" ht="18.75" customHeight="1">
      <c r="A15" s="36"/>
      <c r="B15" s="44" t="s">
        <v>85</v>
      </c>
      <c r="C15" s="45" t="s">
        <v>62</v>
      </c>
      <c r="D15" s="45" t="s">
        <v>64</v>
      </c>
      <c r="E15" s="45" t="s">
        <v>60</v>
      </c>
      <c r="F15" s="45" t="s">
        <v>73</v>
      </c>
      <c r="G15" s="45" t="s">
        <v>67</v>
      </c>
      <c r="H15" s="46" t="s">
        <v>81</v>
      </c>
      <c r="I15" s="36"/>
      <c r="J15" s="36"/>
      <c r="K15" s="44" t="s">
        <v>85</v>
      </c>
      <c r="L15" s="45" t="s">
        <v>62</v>
      </c>
      <c r="M15" s="45" t="s">
        <v>64</v>
      </c>
      <c r="N15" s="45" t="s">
        <v>60</v>
      </c>
      <c r="O15" s="45" t="s">
        <v>73</v>
      </c>
      <c r="P15" s="45" t="s">
        <v>67</v>
      </c>
      <c r="Q15" s="46" t="s">
        <v>81</v>
      </c>
      <c r="R15" s="36"/>
      <c r="S15" s="36"/>
      <c r="T15" s="44" t="s">
        <v>85</v>
      </c>
      <c r="U15" s="45" t="s">
        <v>62</v>
      </c>
      <c r="V15" s="45" t="s">
        <v>64</v>
      </c>
      <c r="W15" s="45" t="s">
        <v>60</v>
      </c>
      <c r="X15" s="45" t="s">
        <v>73</v>
      </c>
      <c r="Y15" s="45" t="s">
        <v>67</v>
      </c>
      <c r="Z15" s="46" t="s">
        <v>81</v>
      </c>
      <c r="AA15" s="36"/>
      <c r="AB15" s="36"/>
      <c r="AC15" s="36"/>
      <c r="AD15" s="36"/>
      <c r="AE15" s="36"/>
      <c r="AF15" s="36"/>
      <c r="AG15" s="36"/>
      <c r="AH15" s="59">
        <v>12</v>
      </c>
      <c r="AI15" s="1121">
        <v>31</v>
      </c>
      <c r="AJ15" s="1121"/>
      <c r="AK15" s="1121">
        <v>10</v>
      </c>
      <c r="AL15" s="1121"/>
      <c r="AM15" s="1115">
        <f t="shared" si="7"/>
        <v>21</v>
      </c>
      <c r="AN15" s="1115"/>
      <c r="AO15" s="1116">
        <f t="shared" si="16"/>
        <v>7</v>
      </c>
      <c r="AP15" s="1117"/>
      <c r="AQ15" s="1118"/>
      <c r="AR15" s="1119">
        <f t="shared" si="8"/>
        <v>1.5806451612903225</v>
      </c>
      <c r="AS15" s="1119"/>
      <c r="AT15" s="1120"/>
      <c r="AU15" s="36"/>
      <c r="AV15" s="36"/>
      <c r="AW15" s="36"/>
      <c r="AX15" s="36"/>
      <c r="AY15" s="36"/>
      <c r="AZ15" s="36"/>
      <c r="BA15" s="54"/>
      <c r="BB15" s="36"/>
      <c r="BC15" s="78" t="str">
        <f t="shared" si="9"/>
        <v>1</v>
      </c>
      <c r="BD15" s="78"/>
      <c r="BE15" s="78"/>
      <c r="BF15" s="101">
        <v>10</v>
      </c>
      <c r="BG15" s="99" t="s">
        <v>12</v>
      </c>
      <c r="BH15" s="102">
        <v>9</v>
      </c>
      <c r="BI15" s="98" t="s">
        <v>0</v>
      </c>
      <c r="BJ15" s="95">
        <f t="shared" si="5"/>
        <v>45208</v>
      </c>
      <c r="BK15" s="77">
        <f t="shared" si="6"/>
        <v>2</v>
      </c>
      <c r="BL15" s="82" t="s">
        <v>75</v>
      </c>
      <c r="BM15" s="84" t="s">
        <v>117</v>
      </c>
    </row>
    <row r="16" spans="1:65" ht="18.75" customHeight="1">
      <c r="A16" s="36"/>
      <c r="B16" s="49">
        <f>G14-(I14-1)</f>
        <v>45102</v>
      </c>
      <c r="C16" s="50">
        <f>B16+1</f>
        <v>45103</v>
      </c>
      <c r="D16" s="50">
        <f t="shared" ref="D16:H17" si="22">C16+1</f>
        <v>45104</v>
      </c>
      <c r="E16" s="50">
        <f t="shared" si="22"/>
        <v>45105</v>
      </c>
      <c r="F16" s="50">
        <f>E16+1</f>
        <v>45106</v>
      </c>
      <c r="G16" s="50">
        <f t="shared" ref="G16:H16" si="23">F16+1</f>
        <v>45107</v>
      </c>
      <c r="H16" s="51">
        <f t="shared" si="23"/>
        <v>45108</v>
      </c>
      <c r="I16" s="36"/>
      <c r="J16" s="36"/>
      <c r="K16" s="49">
        <f>P14-(R14-1)</f>
        <v>45137</v>
      </c>
      <c r="L16" s="50">
        <f>K16+1</f>
        <v>45138</v>
      </c>
      <c r="M16" s="50">
        <f t="shared" ref="M16:Q17" si="24">L16+1</f>
        <v>45139</v>
      </c>
      <c r="N16" s="50">
        <f t="shared" si="24"/>
        <v>45140</v>
      </c>
      <c r="O16" s="50">
        <f>N16+1</f>
        <v>45141</v>
      </c>
      <c r="P16" s="50">
        <f t="shared" ref="P16:Q16" si="25">O16+1</f>
        <v>45142</v>
      </c>
      <c r="Q16" s="51">
        <f t="shared" si="25"/>
        <v>45143</v>
      </c>
      <c r="R16" s="36"/>
      <c r="S16" s="36"/>
      <c r="T16" s="49">
        <f>Y14-(AA14-1)</f>
        <v>45165</v>
      </c>
      <c r="U16" s="50">
        <f>T16+1</f>
        <v>45166</v>
      </c>
      <c r="V16" s="50">
        <f t="shared" ref="V16:Z17" si="26">U16+1</f>
        <v>45167</v>
      </c>
      <c r="W16" s="50">
        <f t="shared" si="26"/>
        <v>45168</v>
      </c>
      <c r="X16" s="50">
        <f>W16+1</f>
        <v>45169</v>
      </c>
      <c r="Y16" s="50">
        <f t="shared" ref="Y16:Z16" si="27">X16+1</f>
        <v>45170</v>
      </c>
      <c r="Z16" s="51">
        <f t="shared" si="27"/>
        <v>45171</v>
      </c>
      <c r="AA16" s="36"/>
      <c r="AB16" s="36"/>
      <c r="AC16" s="36"/>
      <c r="AD16" s="36"/>
      <c r="AE16" s="36"/>
      <c r="AF16" s="36"/>
      <c r="AG16" s="36"/>
      <c r="AH16" s="59">
        <v>1</v>
      </c>
      <c r="AI16" s="1121">
        <v>31</v>
      </c>
      <c r="AJ16" s="1121"/>
      <c r="AK16" s="1121">
        <v>10</v>
      </c>
      <c r="AL16" s="1121"/>
      <c r="AM16" s="1115">
        <f t="shared" si="7"/>
        <v>21</v>
      </c>
      <c r="AN16" s="1115"/>
      <c r="AO16" s="1116">
        <f t="shared" si="16"/>
        <v>7</v>
      </c>
      <c r="AP16" s="1117"/>
      <c r="AQ16" s="1118"/>
      <c r="AR16" s="1119">
        <f t="shared" si="8"/>
        <v>1.5806451612903225</v>
      </c>
      <c r="AS16" s="1119"/>
      <c r="AT16" s="1120"/>
      <c r="AU16" s="36"/>
      <c r="AV16" s="36"/>
      <c r="AW16" s="36"/>
      <c r="AX16" s="36"/>
      <c r="AY16" s="36"/>
      <c r="AZ16" s="36"/>
      <c r="BA16" s="54"/>
      <c r="BB16" s="36"/>
      <c r="BC16" s="78" t="str">
        <f t="shared" si="9"/>
        <v>1</v>
      </c>
      <c r="BD16" s="78"/>
      <c r="BE16" s="78"/>
      <c r="BF16" s="230">
        <v>11</v>
      </c>
      <c r="BG16" s="97" t="s">
        <v>12</v>
      </c>
      <c r="BH16" s="97">
        <v>3</v>
      </c>
      <c r="BI16" s="98" t="s">
        <v>0</v>
      </c>
      <c r="BJ16" s="94">
        <f t="shared" si="5"/>
        <v>45233</v>
      </c>
      <c r="BK16" s="77">
        <f t="shared" si="6"/>
        <v>6</v>
      </c>
      <c r="BL16" s="87" t="s">
        <v>79</v>
      </c>
      <c r="BM16" s="84"/>
    </row>
    <row r="17" spans="1:65" ht="18.75" customHeight="1">
      <c r="A17" s="36"/>
      <c r="B17" s="55">
        <f>H16+1</f>
        <v>45109</v>
      </c>
      <c r="C17" s="56">
        <f>B17+1</f>
        <v>45110</v>
      </c>
      <c r="D17" s="56">
        <f t="shared" si="22"/>
        <v>45111</v>
      </c>
      <c r="E17" s="56">
        <f t="shared" si="22"/>
        <v>45112</v>
      </c>
      <c r="F17" s="56">
        <f t="shared" si="22"/>
        <v>45113</v>
      </c>
      <c r="G17" s="56">
        <f t="shared" si="22"/>
        <v>45114</v>
      </c>
      <c r="H17" s="57">
        <f t="shared" si="22"/>
        <v>45115</v>
      </c>
      <c r="I17" s="36"/>
      <c r="J17" s="36"/>
      <c r="K17" s="55">
        <f>Q16+1</f>
        <v>45144</v>
      </c>
      <c r="L17" s="56">
        <f>K17+1</f>
        <v>45145</v>
      </c>
      <c r="M17" s="56">
        <f t="shared" si="24"/>
        <v>45146</v>
      </c>
      <c r="N17" s="56">
        <f t="shared" si="24"/>
        <v>45147</v>
      </c>
      <c r="O17" s="56">
        <f t="shared" si="24"/>
        <v>45148</v>
      </c>
      <c r="P17" s="56">
        <f t="shared" si="24"/>
        <v>45149</v>
      </c>
      <c r="Q17" s="57">
        <f t="shared" si="24"/>
        <v>45150</v>
      </c>
      <c r="R17" s="36"/>
      <c r="S17" s="36"/>
      <c r="T17" s="55">
        <f>Z16+1</f>
        <v>45172</v>
      </c>
      <c r="U17" s="56">
        <f>T17+1</f>
        <v>45173</v>
      </c>
      <c r="V17" s="56">
        <f t="shared" si="26"/>
        <v>45174</v>
      </c>
      <c r="W17" s="56">
        <f t="shared" si="26"/>
        <v>45175</v>
      </c>
      <c r="X17" s="56">
        <f t="shared" si="26"/>
        <v>45176</v>
      </c>
      <c r="Y17" s="56">
        <f t="shared" si="26"/>
        <v>45177</v>
      </c>
      <c r="Z17" s="57">
        <f t="shared" si="26"/>
        <v>45178</v>
      </c>
      <c r="AA17" s="36"/>
      <c r="AB17" s="36"/>
      <c r="AC17" s="36"/>
      <c r="AD17" s="36"/>
      <c r="AE17" s="36"/>
      <c r="AF17" s="36"/>
      <c r="AG17" s="36"/>
      <c r="AH17" s="59">
        <v>2</v>
      </c>
      <c r="AI17" s="1121">
        <v>28</v>
      </c>
      <c r="AJ17" s="1121"/>
      <c r="AK17" s="1121">
        <v>8</v>
      </c>
      <c r="AL17" s="1121"/>
      <c r="AM17" s="1115">
        <f t="shared" si="7"/>
        <v>20</v>
      </c>
      <c r="AN17" s="1115"/>
      <c r="AO17" s="1116">
        <f t="shared" si="16"/>
        <v>6.6666666666666661</v>
      </c>
      <c r="AP17" s="1117"/>
      <c r="AQ17" s="1118"/>
      <c r="AR17" s="1119">
        <f t="shared" si="8"/>
        <v>1.6666666666666665</v>
      </c>
      <c r="AS17" s="1119"/>
      <c r="AT17" s="1120"/>
      <c r="AU17" s="36"/>
      <c r="AV17" s="36"/>
      <c r="AW17" s="36"/>
      <c r="AX17" s="36"/>
      <c r="AY17" s="36"/>
      <c r="AZ17" s="36"/>
      <c r="BA17" s="54"/>
      <c r="BB17" s="36"/>
      <c r="BC17" s="78" t="str">
        <f t="shared" si="9"/>
        <v>1</v>
      </c>
      <c r="BD17" s="78"/>
      <c r="BE17" s="78"/>
      <c r="BF17" s="230">
        <v>11</v>
      </c>
      <c r="BG17" s="97" t="s">
        <v>12</v>
      </c>
      <c r="BH17" s="97">
        <v>23</v>
      </c>
      <c r="BI17" s="98" t="s">
        <v>0</v>
      </c>
      <c r="BJ17" s="94">
        <f t="shared" si="5"/>
        <v>45253</v>
      </c>
      <c r="BK17" s="77">
        <f t="shared" si="6"/>
        <v>5</v>
      </c>
      <c r="BL17" s="87" t="s">
        <v>80</v>
      </c>
      <c r="BM17" s="84"/>
    </row>
    <row r="18" spans="1:65" ht="18.75" customHeight="1">
      <c r="A18" s="36"/>
      <c r="B18" s="55">
        <f t="shared" ref="B18:B20" si="28">H17+1</f>
        <v>45116</v>
      </c>
      <c r="C18" s="56">
        <f t="shared" ref="C18:H19" si="29">B18+1</f>
        <v>45117</v>
      </c>
      <c r="D18" s="56">
        <f t="shared" si="29"/>
        <v>45118</v>
      </c>
      <c r="E18" s="56">
        <f t="shared" si="29"/>
        <v>45119</v>
      </c>
      <c r="F18" s="56">
        <f t="shared" si="29"/>
        <v>45120</v>
      </c>
      <c r="G18" s="56">
        <f t="shared" si="29"/>
        <v>45121</v>
      </c>
      <c r="H18" s="57">
        <f t="shared" si="29"/>
        <v>45122</v>
      </c>
      <c r="I18" s="36"/>
      <c r="J18" s="36"/>
      <c r="K18" s="55">
        <f t="shared" ref="K18:K20" si="30">Q17+1</f>
        <v>45151</v>
      </c>
      <c r="L18" s="56">
        <f t="shared" ref="L18:Q19" si="31">K18+1</f>
        <v>45152</v>
      </c>
      <c r="M18" s="56">
        <f t="shared" si="31"/>
        <v>45153</v>
      </c>
      <c r="N18" s="56">
        <f t="shared" si="31"/>
        <v>45154</v>
      </c>
      <c r="O18" s="56">
        <f t="shared" si="31"/>
        <v>45155</v>
      </c>
      <c r="P18" s="56">
        <f t="shared" si="31"/>
        <v>45156</v>
      </c>
      <c r="Q18" s="88">
        <f t="shared" si="31"/>
        <v>45157</v>
      </c>
      <c r="R18" s="36"/>
      <c r="S18" s="36"/>
      <c r="T18" s="55">
        <f t="shared" ref="T18:T20" si="32">Z17+1</f>
        <v>45179</v>
      </c>
      <c r="U18" s="56">
        <f t="shared" ref="U18:Z19" si="33">T18+1</f>
        <v>45180</v>
      </c>
      <c r="V18" s="56">
        <f t="shared" si="33"/>
        <v>45181</v>
      </c>
      <c r="W18" s="56">
        <f t="shared" si="33"/>
        <v>45182</v>
      </c>
      <c r="X18" s="56">
        <f t="shared" si="33"/>
        <v>45183</v>
      </c>
      <c r="Y18" s="56">
        <f t="shared" si="33"/>
        <v>45184</v>
      </c>
      <c r="Z18" s="57">
        <f t="shared" si="33"/>
        <v>45185</v>
      </c>
      <c r="AA18" s="36"/>
      <c r="AB18" s="36"/>
      <c r="AC18" s="36"/>
      <c r="AD18" s="36"/>
      <c r="AE18" s="36"/>
      <c r="AF18" s="36"/>
      <c r="AG18" s="36"/>
      <c r="AH18" s="59">
        <v>3</v>
      </c>
      <c r="AI18" s="1121">
        <v>31</v>
      </c>
      <c r="AJ18" s="1121"/>
      <c r="AK18" s="1121">
        <v>8</v>
      </c>
      <c r="AL18" s="1121"/>
      <c r="AM18" s="1115">
        <f t="shared" si="7"/>
        <v>23</v>
      </c>
      <c r="AN18" s="1115"/>
      <c r="AO18" s="1116">
        <f>AM18*TIME(8,0,0)</f>
        <v>7.6666666666666661</v>
      </c>
      <c r="AP18" s="1117"/>
      <c r="AQ18" s="1118"/>
      <c r="AR18" s="1119">
        <f>AO18*7/AI18</f>
        <v>1.7311827956989247</v>
      </c>
      <c r="AS18" s="1119"/>
      <c r="AT18" s="1120"/>
      <c r="AU18" s="36"/>
      <c r="AV18" s="36" t="s">
        <v>108</v>
      </c>
      <c r="AW18" s="36"/>
      <c r="AX18" s="36"/>
      <c r="AY18" s="36"/>
      <c r="AZ18" s="36"/>
      <c r="BA18" s="1122">
        <f>AR19</f>
        <v>1.6429223744292238</v>
      </c>
      <c r="BB18" s="1122"/>
      <c r="BC18" s="78" t="str">
        <f t="shared" si="9"/>
        <v>1</v>
      </c>
      <c r="BD18" s="78"/>
      <c r="BE18" s="78"/>
      <c r="BF18" s="230">
        <v>1</v>
      </c>
      <c r="BG18" s="97" t="s">
        <v>12</v>
      </c>
      <c r="BH18" s="97">
        <v>1</v>
      </c>
      <c r="BI18" s="98" t="s">
        <v>0</v>
      </c>
      <c r="BJ18" s="94">
        <f t="shared" si="5"/>
        <v>45292</v>
      </c>
      <c r="BK18" s="77">
        <f t="shared" si="6"/>
        <v>2</v>
      </c>
      <c r="BL18" s="87" t="s">
        <v>61</v>
      </c>
      <c r="BM18" s="84"/>
    </row>
    <row r="19" spans="1:65" ht="18.75" customHeight="1">
      <c r="A19" s="36"/>
      <c r="B19" s="55">
        <f t="shared" si="28"/>
        <v>45123</v>
      </c>
      <c r="C19" s="56">
        <f>B19+1</f>
        <v>45124</v>
      </c>
      <c r="D19" s="89">
        <f t="shared" si="29"/>
        <v>45125</v>
      </c>
      <c r="E19" s="56">
        <f t="shared" si="29"/>
        <v>45126</v>
      </c>
      <c r="F19" s="56">
        <f t="shared" si="29"/>
        <v>45127</v>
      </c>
      <c r="G19" s="56">
        <f>F19+1</f>
        <v>45128</v>
      </c>
      <c r="H19" s="88">
        <f t="shared" si="29"/>
        <v>45129</v>
      </c>
      <c r="I19" s="36"/>
      <c r="J19" s="36"/>
      <c r="K19" s="55">
        <f t="shared" si="30"/>
        <v>45158</v>
      </c>
      <c r="L19" s="56">
        <f>K19+1</f>
        <v>45159</v>
      </c>
      <c r="M19" s="56">
        <f t="shared" si="31"/>
        <v>45160</v>
      </c>
      <c r="N19" s="56">
        <f t="shared" si="31"/>
        <v>45161</v>
      </c>
      <c r="O19" s="56">
        <f t="shared" si="31"/>
        <v>45162</v>
      </c>
      <c r="P19" s="56">
        <f>O19+1</f>
        <v>45163</v>
      </c>
      <c r="Q19" s="57">
        <f t="shared" si="31"/>
        <v>45164</v>
      </c>
      <c r="R19" s="36"/>
      <c r="S19" s="36"/>
      <c r="T19" s="55">
        <f t="shared" si="32"/>
        <v>45186</v>
      </c>
      <c r="U19" s="56">
        <f>T19+1</f>
        <v>45187</v>
      </c>
      <c r="V19" s="56">
        <f t="shared" si="33"/>
        <v>45188</v>
      </c>
      <c r="W19" s="56">
        <f t="shared" si="33"/>
        <v>45189</v>
      </c>
      <c r="X19" s="56">
        <f t="shared" si="33"/>
        <v>45190</v>
      </c>
      <c r="Y19" s="56">
        <f>X19+1</f>
        <v>45191</v>
      </c>
      <c r="Z19" s="88">
        <f t="shared" si="33"/>
        <v>45192</v>
      </c>
      <c r="AA19" s="36"/>
      <c r="AB19" s="36"/>
      <c r="AC19" s="36"/>
      <c r="AD19" s="36"/>
      <c r="AE19" s="36"/>
      <c r="AF19" s="36"/>
      <c r="AG19" s="36"/>
      <c r="AH19" s="67" t="s">
        <v>52</v>
      </c>
      <c r="AI19" s="1124">
        <f>SUM(AI7:AJ18)</f>
        <v>365</v>
      </c>
      <c r="AJ19" s="1124"/>
      <c r="AK19" s="1124">
        <f>SUM(AK7:AL18)</f>
        <v>108</v>
      </c>
      <c r="AL19" s="1124"/>
      <c r="AM19" s="1124">
        <f>SUM(AM7:AN18)</f>
        <v>257</v>
      </c>
      <c r="AN19" s="1124"/>
      <c r="AO19" s="1125">
        <f>SUM(AO7:AQ18)</f>
        <v>85.666666666666686</v>
      </c>
      <c r="AP19" s="1126"/>
      <c r="AQ19" s="1127"/>
      <c r="AR19" s="1128">
        <f>AO19*7/AI19</f>
        <v>1.6429223744292238</v>
      </c>
      <c r="AS19" s="1128"/>
      <c r="AT19" s="1129"/>
      <c r="AU19" s="36"/>
      <c r="AV19" s="36"/>
      <c r="AW19" s="36"/>
      <c r="AX19" s="36"/>
      <c r="AY19" s="36"/>
      <c r="AZ19" s="36"/>
      <c r="BA19" s="36"/>
      <c r="BB19" s="36"/>
      <c r="BC19" s="78" t="str">
        <f t="shared" si="9"/>
        <v>1</v>
      </c>
      <c r="BD19" s="78"/>
      <c r="BE19" s="78"/>
      <c r="BF19" s="101">
        <v>1</v>
      </c>
      <c r="BG19" s="99" t="s">
        <v>12</v>
      </c>
      <c r="BH19" s="102">
        <v>8</v>
      </c>
      <c r="BI19" s="100" t="s">
        <v>0</v>
      </c>
      <c r="BJ19" s="95">
        <f t="shared" si="5"/>
        <v>45299</v>
      </c>
      <c r="BK19" s="76">
        <f t="shared" si="6"/>
        <v>2</v>
      </c>
      <c r="BL19" s="82" t="s">
        <v>63</v>
      </c>
      <c r="BM19" s="84" t="s">
        <v>114</v>
      </c>
    </row>
    <row r="20" spans="1:65" ht="18.75" customHeight="1">
      <c r="A20" s="36"/>
      <c r="B20" s="55">
        <f t="shared" si="28"/>
        <v>45130</v>
      </c>
      <c r="C20" s="56">
        <f t="shared" ref="C20:H21" si="34">B20+1</f>
        <v>45131</v>
      </c>
      <c r="D20" s="56">
        <f t="shared" si="34"/>
        <v>45132</v>
      </c>
      <c r="E20" s="56">
        <f t="shared" si="34"/>
        <v>45133</v>
      </c>
      <c r="F20" s="56">
        <f>E20+1</f>
        <v>45134</v>
      </c>
      <c r="G20" s="56">
        <f t="shared" ref="G20:H20" si="35">F20+1</f>
        <v>45135</v>
      </c>
      <c r="H20" s="57">
        <f t="shared" si="35"/>
        <v>45136</v>
      </c>
      <c r="I20" s="36"/>
      <c r="J20" s="36"/>
      <c r="K20" s="55">
        <f t="shared" si="30"/>
        <v>45165</v>
      </c>
      <c r="L20" s="56">
        <f t="shared" ref="L20:Q21" si="36">K20+1</f>
        <v>45166</v>
      </c>
      <c r="M20" s="56">
        <f t="shared" si="36"/>
        <v>45167</v>
      </c>
      <c r="N20" s="56">
        <f t="shared" si="36"/>
        <v>45168</v>
      </c>
      <c r="O20" s="56">
        <f>N20+1</f>
        <v>45169</v>
      </c>
      <c r="P20" s="56">
        <f t="shared" ref="P20:Q20" si="37">O20+1</f>
        <v>45170</v>
      </c>
      <c r="Q20" s="58">
        <f t="shared" si="37"/>
        <v>45171</v>
      </c>
      <c r="R20" s="36"/>
      <c r="S20" s="36"/>
      <c r="T20" s="55">
        <f t="shared" si="32"/>
        <v>45193</v>
      </c>
      <c r="U20" s="56">
        <f t="shared" ref="U20:Z21" si="38">T20+1</f>
        <v>45194</v>
      </c>
      <c r="V20" s="56">
        <f t="shared" si="38"/>
        <v>45195</v>
      </c>
      <c r="W20" s="56">
        <f t="shared" si="38"/>
        <v>45196</v>
      </c>
      <c r="X20" s="56">
        <f>W20+1</f>
        <v>45197</v>
      </c>
      <c r="Y20" s="56">
        <f t="shared" ref="Y20:Z20" si="39">X20+1</f>
        <v>45198</v>
      </c>
      <c r="Z20" s="57">
        <f t="shared" si="39"/>
        <v>45199</v>
      </c>
      <c r="AA20" s="36"/>
      <c r="AB20" s="36"/>
      <c r="AC20" s="36"/>
      <c r="AD20" s="36"/>
      <c r="AE20" s="36"/>
      <c r="AF20" s="36"/>
      <c r="AG20" s="36"/>
      <c r="AH20" s="68"/>
      <c r="AI20" s="1123"/>
      <c r="AJ20" s="1123"/>
      <c r="AK20" s="1123"/>
      <c r="AL20" s="1123"/>
      <c r="AM20" s="1123"/>
      <c r="AN20" s="1123"/>
      <c r="AO20" s="1123"/>
      <c r="AP20" s="1123"/>
      <c r="AQ20" s="1123"/>
      <c r="AR20" s="1123"/>
      <c r="AS20" s="1123"/>
      <c r="AT20" s="1123"/>
      <c r="AU20" s="36"/>
      <c r="AV20" s="36"/>
      <c r="AW20" s="36"/>
      <c r="AX20" s="36"/>
      <c r="AY20" s="36"/>
      <c r="AZ20" s="36"/>
      <c r="BA20" s="36"/>
      <c r="BB20" s="36"/>
      <c r="BC20" s="78" t="str">
        <f t="shared" si="9"/>
        <v>1</v>
      </c>
      <c r="BD20" s="78"/>
      <c r="BE20" s="78"/>
      <c r="BF20" s="230">
        <v>2</v>
      </c>
      <c r="BG20" s="97" t="s">
        <v>12</v>
      </c>
      <c r="BH20" s="97">
        <v>11</v>
      </c>
      <c r="BI20" s="98" t="s">
        <v>0</v>
      </c>
      <c r="BJ20" s="94">
        <f t="shared" si="5"/>
        <v>45333</v>
      </c>
      <c r="BK20" s="77">
        <f t="shared" si="6"/>
        <v>1</v>
      </c>
      <c r="BL20" s="87" t="s">
        <v>65</v>
      </c>
      <c r="BM20" s="84"/>
    </row>
    <row r="21" spans="1:65" ht="18.75" customHeight="1">
      <c r="A21" s="36"/>
      <c r="B21" s="61">
        <f>H20+1</f>
        <v>45137</v>
      </c>
      <c r="C21" s="62">
        <f>B21+1</f>
        <v>45138</v>
      </c>
      <c r="D21" s="62">
        <f t="shared" si="34"/>
        <v>45139</v>
      </c>
      <c r="E21" s="62">
        <f t="shared" si="34"/>
        <v>45140</v>
      </c>
      <c r="F21" s="62">
        <f t="shared" si="34"/>
        <v>45141</v>
      </c>
      <c r="G21" s="62">
        <f t="shared" si="34"/>
        <v>45142</v>
      </c>
      <c r="H21" s="63">
        <f t="shared" si="34"/>
        <v>45143</v>
      </c>
      <c r="I21" s="36"/>
      <c r="J21" s="36"/>
      <c r="K21" s="61">
        <f>Q20+1</f>
        <v>45172</v>
      </c>
      <c r="L21" s="62">
        <f>K21+1</f>
        <v>45173</v>
      </c>
      <c r="M21" s="62">
        <f t="shared" si="36"/>
        <v>45174</v>
      </c>
      <c r="N21" s="62">
        <f t="shared" si="36"/>
        <v>45175</v>
      </c>
      <c r="O21" s="62">
        <f t="shared" si="36"/>
        <v>45176</v>
      </c>
      <c r="P21" s="62">
        <f t="shared" si="36"/>
        <v>45177</v>
      </c>
      <c r="Q21" s="63">
        <f t="shared" si="36"/>
        <v>45178</v>
      </c>
      <c r="R21" s="36"/>
      <c r="S21" s="36"/>
      <c r="T21" s="61">
        <f>Z20+1</f>
        <v>45200</v>
      </c>
      <c r="U21" s="62">
        <f>T21+1</f>
        <v>45201</v>
      </c>
      <c r="V21" s="62">
        <f t="shared" si="38"/>
        <v>45202</v>
      </c>
      <c r="W21" s="62">
        <f t="shared" si="38"/>
        <v>45203</v>
      </c>
      <c r="X21" s="62">
        <f t="shared" si="38"/>
        <v>45204</v>
      </c>
      <c r="Y21" s="62">
        <f t="shared" si="38"/>
        <v>45205</v>
      </c>
      <c r="Z21" s="63">
        <f t="shared" si="38"/>
        <v>45206</v>
      </c>
      <c r="AA21" s="36"/>
      <c r="AB21" s="36"/>
      <c r="AC21" s="36"/>
      <c r="AD21" s="36"/>
      <c r="AE21" s="36"/>
      <c r="AF21" s="36"/>
      <c r="AG21" s="69"/>
      <c r="AH21" s="70"/>
      <c r="AI21" s="69" t="s">
        <v>109</v>
      </c>
      <c r="AJ21" s="69"/>
      <c r="AK21" s="69"/>
      <c r="AL21" s="69"/>
      <c r="AM21" s="69"/>
      <c r="AN21" s="69"/>
      <c r="AO21" s="1130"/>
      <c r="AP21" s="1130"/>
      <c r="AQ21" s="1130"/>
      <c r="AR21" s="1130"/>
      <c r="AS21" s="1130"/>
      <c r="AT21" s="1130"/>
      <c r="AU21" s="1130"/>
      <c r="AV21" s="1130"/>
      <c r="AW21" s="1130"/>
      <c r="AX21" s="36"/>
      <c r="AY21" s="36"/>
      <c r="AZ21" s="36"/>
      <c r="BA21" s="36"/>
      <c r="BB21" s="36"/>
      <c r="BC21" s="78" t="str">
        <f t="shared" si="9"/>
        <v>1</v>
      </c>
      <c r="BD21" s="78"/>
      <c r="BE21" s="78"/>
      <c r="BF21" s="230">
        <v>2</v>
      </c>
      <c r="BG21" s="97" t="s">
        <v>12</v>
      </c>
      <c r="BH21" s="97">
        <v>23</v>
      </c>
      <c r="BI21" s="98" t="s">
        <v>0</v>
      </c>
      <c r="BJ21" s="94">
        <f t="shared" si="5"/>
        <v>45345</v>
      </c>
      <c r="BK21" s="77">
        <f t="shared" si="6"/>
        <v>6</v>
      </c>
      <c r="BL21" s="87" t="s">
        <v>66</v>
      </c>
      <c r="BM21" s="84"/>
    </row>
    <row r="22" spans="1:65" ht="18.75" customHeight="1">
      <c r="A22" s="36"/>
      <c r="B22" s="65"/>
      <c r="C22" s="65"/>
      <c r="D22" s="65"/>
      <c r="E22" s="65"/>
      <c r="F22" s="65"/>
      <c r="G22" s="65"/>
      <c r="H22" s="65"/>
      <c r="I22" s="36"/>
      <c r="J22" s="36"/>
      <c r="K22" s="65"/>
      <c r="L22" s="65"/>
      <c r="M22" s="65"/>
      <c r="N22" s="65"/>
      <c r="O22" s="65"/>
      <c r="P22" s="65"/>
      <c r="Q22" s="65"/>
      <c r="R22" s="36"/>
      <c r="S22" s="36"/>
      <c r="T22" s="65"/>
      <c r="U22" s="65"/>
      <c r="V22" s="65"/>
      <c r="W22" s="65"/>
      <c r="X22" s="65"/>
      <c r="Y22" s="65"/>
      <c r="Z22" s="65"/>
      <c r="AA22" s="36"/>
      <c r="AB22" s="36"/>
      <c r="AC22" s="36"/>
      <c r="AD22" s="36"/>
      <c r="AE22" s="36"/>
      <c r="AF22" s="36"/>
      <c r="AG22" s="36"/>
      <c r="AH22" s="65"/>
      <c r="AI22" s="1131"/>
      <c r="AJ22" s="1131"/>
      <c r="AK22" s="36" t="s">
        <v>110</v>
      </c>
      <c r="AL22" s="36"/>
      <c r="AM22" s="36"/>
      <c r="AN22" s="36"/>
      <c r="AO22" s="54"/>
      <c r="AP22" s="54"/>
      <c r="AQ22" s="54"/>
      <c r="AR22" s="54"/>
      <c r="AS22" s="54"/>
      <c r="AT22" s="54"/>
      <c r="AU22" s="36"/>
      <c r="AV22" s="36"/>
      <c r="AW22" s="36"/>
      <c r="AX22" s="36"/>
      <c r="AY22" s="36"/>
      <c r="AZ22" s="36"/>
      <c r="BA22" s="36"/>
      <c r="BB22" s="36"/>
      <c r="BC22" s="78" t="str">
        <f t="shared" si="9"/>
        <v>1</v>
      </c>
      <c r="BD22" s="78"/>
      <c r="BE22" s="78"/>
      <c r="BF22" s="230">
        <v>3</v>
      </c>
      <c r="BG22" s="97" t="s">
        <v>12</v>
      </c>
      <c r="BH22" s="97">
        <v>20</v>
      </c>
      <c r="BI22" s="98" t="s">
        <v>0</v>
      </c>
      <c r="BJ22" s="96">
        <f t="shared" si="5"/>
        <v>45371</v>
      </c>
      <c r="BK22" s="77">
        <f t="shared" si="6"/>
        <v>4</v>
      </c>
      <c r="BL22" s="87" t="s">
        <v>68</v>
      </c>
      <c r="BM22" s="84"/>
    </row>
    <row r="23" spans="1:65" ht="18.75" customHeight="1">
      <c r="A23" s="36"/>
      <c r="B23" s="36"/>
      <c r="C23" s="36"/>
      <c r="D23" s="36"/>
      <c r="E23" s="40">
        <v>10</v>
      </c>
      <c r="F23" s="41" t="s">
        <v>12</v>
      </c>
      <c r="G23" s="42">
        <f>DATE($B$2,E23,1)</f>
        <v>45200</v>
      </c>
      <c r="H23" s="43"/>
      <c r="I23" s="43">
        <f>WEEKDAY(G23,1)</f>
        <v>1</v>
      </c>
      <c r="J23" s="36"/>
      <c r="K23" s="36"/>
      <c r="L23" s="36"/>
      <c r="M23" s="36"/>
      <c r="N23" s="40">
        <v>11</v>
      </c>
      <c r="O23" s="41" t="s">
        <v>12</v>
      </c>
      <c r="P23" s="42">
        <f>DATE($B$2,N23,1)</f>
        <v>45231</v>
      </c>
      <c r="Q23" s="43"/>
      <c r="R23" s="43">
        <f>WEEKDAY(P23,1)</f>
        <v>4</v>
      </c>
      <c r="S23" s="36"/>
      <c r="T23" s="36"/>
      <c r="U23" s="36"/>
      <c r="V23" s="36"/>
      <c r="W23" s="40">
        <v>12</v>
      </c>
      <c r="X23" s="41" t="s">
        <v>12</v>
      </c>
      <c r="Y23" s="42">
        <f>DATE($B$2,W23,1)</f>
        <v>45261</v>
      </c>
      <c r="Z23" s="43"/>
      <c r="AA23" s="43">
        <f>WEEKDAY(Y23,1)</f>
        <v>6</v>
      </c>
      <c r="AB23" s="36"/>
      <c r="AC23" s="36"/>
      <c r="AD23" s="36"/>
      <c r="AE23" s="36"/>
      <c r="AF23" s="36"/>
      <c r="AG23" s="36"/>
      <c r="AH23" s="65"/>
      <c r="AI23" s="1131"/>
      <c r="AJ23" s="1131"/>
      <c r="AK23" s="1131"/>
      <c r="AL23" s="1131"/>
      <c r="AM23" s="1131"/>
      <c r="AN23" s="1131"/>
      <c r="AO23" s="1132"/>
      <c r="AP23" s="1132"/>
      <c r="AQ23" s="1132"/>
      <c r="AR23" s="1132"/>
      <c r="AS23" s="1132"/>
      <c r="AT23" s="1132"/>
      <c r="AU23" s="1131"/>
      <c r="AV23" s="1131"/>
      <c r="AW23" s="1131"/>
      <c r="AX23" s="36"/>
      <c r="AY23" s="36"/>
      <c r="AZ23" s="36"/>
      <c r="BA23" s="36"/>
      <c r="BB23" s="36"/>
      <c r="BC23" s="78" t="str">
        <f t="shared" si="9"/>
        <v>1</v>
      </c>
      <c r="BD23" s="78"/>
      <c r="BE23" s="78"/>
      <c r="BF23" s="101">
        <v>2</v>
      </c>
      <c r="BG23" s="99" t="s">
        <v>12</v>
      </c>
      <c r="BH23" s="102">
        <v>12</v>
      </c>
      <c r="BI23" s="100" t="s">
        <v>0</v>
      </c>
      <c r="BJ23" s="95">
        <f t="shared" si="5"/>
        <v>45334</v>
      </c>
      <c r="BK23" s="77">
        <f t="shared" si="6"/>
        <v>2</v>
      </c>
      <c r="BL23" s="82" t="s">
        <v>118</v>
      </c>
      <c r="BM23" s="84"/>
    </row>
    <row r="24" spans="1:65" ht="18.75" customHeight="1">
      <c r="A24" s="36"/>
      <c r="B24" s="44" t="s">
        <v>85</v>
      </c>
      <c r="C24" s="45" t="s">
        <v>62</v>
      </c>
      <c r="D24" s="45" t="s">
        <v>64</v>
      </c>
      <c r="E24" s="45" t="s">
        <v>60</v>
      </c>
      <c r="F24" s="45" t="s">
        <v>73</v>
      </c>
      <c r="G24" s="45" t="s">
        <v>67</v>
      </c>
      <c r="H24" s="46" t="s">
        <v>81</v>
      </c>
      <c r="I24" s="36"/>
      <c r="J24" s="36"/>
      <c r="K24" s="44" t="s">
        <v>85</v>
      </c>
      <c r="L24" s="45" t="s">
        <v>62</v>
      </c>
      <c r="M24" s="45" t="s">
        <v>64</v>
      </c>
      <c r="N24" s="45" t="s">
        <v>60</v>
      </c>
      <c r="O24" s="45" t="s">
        <v>73</v>
      </c>
      <c r="P24" s="45" t="s">
        <v>67</v>
      </c>
      <c r="Q24" s="46" t="s">
        <v>81</v>
      </c>
      <c r="R24" s="36"/>
      <c r="S24" s="36"/>
      <c r="T24" s="44" t="s">
        <v>85</v>
      </c>
      <c r="U24" s="45" t="s">
        <v>62</v>
      </c>
      <c r="V24" s="45" t="s">
        <v>64</v>
      </c>
      <c r="W24" s="45" t="s">
        <v>60</v>
      </c>
      <c r="X24" s="45" t="s">
        <v>73</v>
      </c>
      <c r="Y24" s="45" t="s">
        <v>67</v>
      </c>
      <c r="Z24" s="46" t="s">
        <v>81</v>
      </c>
      <c r="AA24" s="36"/>
      <c r="AB24" s="36"/>
      <c r="AC24" s="36"/>
      <c r="AD24" s="36"/>
      <c r="AE24" s="36"/>
      <c r="AF24" s="36"/>
      <c r="AG24" s="36"/>
      <c r="AH24" s="65"/>
      <c r="AI24" s="71" t="s">
        <v>111</v>
      </c>
      <c r="AJ24" s="36"/>
      <c r="AK24" s="36"/>
      <c r="AL24" s="36"/>
      <c r="AM24" s="36"/>
      <c r="AN24" s="36"/>
      <c r="AO24" s="1132"/>
      <c r="AP24" s="1132"/>
      <c r="AQ24" s="1132"/>
      <c r="AR24" s="1132"/>
      <c r="AS24" s="1132"/>
      <c r="AT24" s="1132"/>
      <c r="AU24" s="1131"/>
      <c r="AV24" s="1131"/>
      <c r="AW24" s="1131"/>
      <c r="AX24" s="36"/>
      <c r="AY24" s="36"/>
      <c r="AZ24" s="36"/>
      <c r="BA24" s="36"/>
      <c r="BB24" s="36"/>
      <c r="BC24" s="78" t="str">
        <f t="shared" si="9"/>
        <v/>
      </c>
      <c r="BD24" s="78"/>
      <c r="BE24" s="78"/>
      <c r="BF24" s="101"/>
      <c r="BG24" s="99" t="s">
        <v>12</v>
      </c>
      <c r="BH24" s="102"/>
      <c r="BI24" s="100" t="s">
        <v>0</v>
      </c>
      <c r="BJ24" s="95" t="str">
        <f>IF(BF24="","",IF(BF24&lt;=3,DATE(($B$2+1),BF24,BH24),DATE($B$2,BF24,BH24)))</f>
        <v/>
      </c>
      <c r="BK24" s="77" t="str">
        <f>IF(BJ24="","",WEEKDAY(BJ24,1))</f>
        <v/>
      </c>
      <c r="BL24" s="82" t="s">
        <v>118</v>
      </c>
      <c r="BM24" s="85"/>
    </row>
    <row r="25" spans="1:65" ht="18.75" customHeight="1">
      <c r="A25" s="36"/>
      <c r="B25" s="49">
        <f>G23-(I23-1)</f>
        <v>45200</v>
      </c>
      <c r="C25" s="50">
        <f>B25+1</f>
        <v>45201</v>
      </c>
      <c r="D25" s="50">
        <f t="shared" ref="D25:H26" si="40">C25+1</f>
        <v>45202</v>
      </c>
      <c r="E25" s="50">
        <f t="shared" si="40"/>
        <v>45203</v>
      </c>
      <c r="F25" s="50">
        <f>E25+1</f>
        <v>45204</v>
      </c>
      <c r="G25" s="50">
        <f t="shared" ref="G25:H25" si="41">F25+1</f>
        <v>45205</v>
      </c>
      <c r="H25" s="51">
        <f t="shared" si="41"/>
        <v>45206</v>
      </c>
      <c r="I25" s="36"/>
      <c r="J25" s="36"/>
      <c r="K25" s="49">
        <f>P23-(R23-1)</f>
        <v>45228</v>
      </c>
      <c r="L25" s="50">
        <f>K25+1</f>
        <v>45229</v>
      </c>
      <c r="M25" s="50">
        <f t="shared" ref="M25:Q26" si="42">L25+1</f>
        <v>45230</v>
      </c>
      <c r="N25" s="50">
        <f t="shared" si="42"/>
        <v>45231</v>
      </c>
      <c r="O25" s="50">
        <f>N25+1</f>
        <v>45232</v>
      </c>
      <c r="P25" s="50">
        <f t="shared" ref="P25:Q25" si="43">O25+1</f>
        <v>45233</v>
      </c>
      <c r="Q25" s="142">
        <f t="shared" si="43"/>
        <v>45234</v>
      </c>
      <c r="R25" s="36"/>
      <c r="S25" s="36"/>
      <c r="T25" s="49">
        <f>Y23-(AA23-1)</f>
        <v>45256</v>
      </c>
      <c r="U25" s="50">
        <f>T25+1</f>
        <v>45257</v>
      </c>
      <c r="V25" s="50">
        <f t="shared" ref="V25:Z26" si="44">U25+1</f>
        <v>45258</v>
      </c>
      <c r="W25" s="50">
        <f t="shared" si="44"/>
        <v>45259</v>
      </c>
      <c r="X25" s="50">
        <f>W25+1</f>
        <v>45260</v>
      </c>
      <c r="Y25" s="50">
        <f t="shared" ref="Y25:Z25" si="45">X25+1</f>
        <v>45261</v>
      </c>
      <c r="Z25" s="51">
        <f t="shared" si="45"/>
        <v>45262</v>
      </c>
      <c r="AA25" s="36"/>
      <c r="AB25" s="36"/>
      <c r="AC25" s="36"/>
      <c r="AD25" s="36"/>
      <c r="AE25" s="36"/>
      <c r="AF25" s="36"/>
      <c r="AG25" s="36"/>
      <c r="AH25" s="65"/>
      <c r="AI25" s="1131"/>
      <c r="AJ25" s="1131"/>
      <c r="AK25" s="36" t="s">
        <v>112</v>
      </c>
      <c r="AL25" s="36"/>
      <c r="AM25" s="36"/>
      <c r="AN25" s="36"/>
      <c r="AO25" s="54"/>
      <c r="AP25" s="54"/>
      <c r="AQ25" s="54"/>
      <c r="AR25" s="54"/>
      <c r="AS25" s="54"/>
      <c r="AT25" s="54"/>
      <c r="AU25" s="36"/>
      <c r="AV25" s="36"/>
      <c r="AW25" s="36"/>
      <c r="AX25" s="36"/>
      <c r="AY25" s="36"/>
      <c r="AZ25" s="36"/>
      <c r="BA25" s="36"/>
      <c r="BB25" s="36"/>
      <c r="BC25" s="78" t="str">
        <f>IF(BJ33="","","1")</f>
        <v>1</v>
      </c>
      <c r="BD25" s="78"/>
      <c r="BE25" s="78"/>
      <c r="BF25" s="101"/>
      <c r="BG25" s="99" t="s">
        <v>12</v>
      </c>
      <c r="BH25" s="102"/>
      <c r="BI25" s="100" t="s">
        <v>0</v>
      </c>
      <c r="BJ25" s="95" t="str">
        <f t="shared" ref="BJ25:BJ32" si="46">IF(BF25="","",IF(BF25&lt;=3,DATE(($B$2+1),BF25,BH25),DATE($B$2,BF25,BH25)))</f>
        <v/>
      </c>
      <c r="BK25" s="77" t="str">
        <f t="shared" ref="BK25:BK32" si="47">IF(BJ25="","",WEEKDAY(BJ25,1))</f>
        <v/>
      </c>
      <c r="BL25" s="82" t="s">
        <v>118</v>
      </c>
      <c r="BM25" s="85"/>
    </row>
    <row r="26" spans="1:65" ht="18.75" customHeight="1">
      <c r="A26" s="36"/>
      <c r="B26" s="55">
        <f>H25+1</f>
        <v>45207</v>
      </c>
      <c r="C26" s="56">
        <f>B26+1</f>
        <v>45208</v>
      </c>
      <c r="D26" s="56">
        <f t="shared" si="40"/>
        <v>45209</v>
      </c>
      <c r="E26" s="56">
        <f t="shared" si="40"/>
        <v>45210</v>
      </c>
      <c r="F26" s="56">
        <f t="shared" si="40"/>
        <v>45211</v>
      </c>
      <c r="G26" s="56">
        <f t="shared" si="40"/>
        <v>45212</v>
      </c>
      <c r="H26" s="57">
        <f t="shared" si="40"/>
        <v>45213</v>
      </c>
      <c r="I26" s="36"/>
      <c r="J26" s="36"/>
      <c r="K26" s="55">
        <f>Q25+1</f>
        <v>45235</v>
      </c>
      <c r="L26" s="56">
        <f>K26+1</f>
        <v>45236</v>
      </c>
      <c r="M26" s="56">
        <f t="shared" si="42"/>
        <v>45237</v>
      </c>
      <c r="N26" s="56">
        <f t="shared" si="42"/>
        <v>45238</v>
      </c>
      <c r="O26" s="56">
        <f t="shared" si="42"/>
        <v>45239</v>
      </c>
      <c r="P26" s="56">
        <f t="shared" si="42"/>
        <v>45240</v>
      </c>
      <c r="Q26" s="88">
        <f t="shared" si="42"/>
        <v>45241</v>
      </c>
      <c r="R26" s="36"/>
      <c r="S26" s="36"/>
      <c r="T26" s="55">
        <f>Z25+1</f>
        <v>45263</v>
      </c>
      <c r="U26" s="56">
        <f>T26+1</f>
        <v>45264</v>
      </c>
      <c r="V26" s="56">
        <f t="shared" si="44"/>
        <v>45265</v>
      </c>
      <c r="W26" s="56">
        <f t="shared" si="44"/>
        <v>45266</v>
      </c>
      <c r="X26" s="56">
        <f t="shared" si="44"/>
        <v>45267</v>
      </c>
      <c r="Y26" s="56">
        <f t="shared" si="44"/>
        <v>45268</v>
      </c>
      <c r="Z26" s="57">
        <f t="shared" si="44"/>
        <v>45269</v>
      </c>
      <c r="AA26" s="36"/>
      <c r="AB26" s="36"/>
      <c r="AC26" s="36"/>
      <c r="AD26" s="36"/>
      <c r="AE26" s="36"/>
      <c r="AF26" s="36"/>
      <c r="AG26" s="36"/>
      <c r="AH26" s="65"/>
      <c r="AI26" s="1131"/>
      <c r="AJ26" s="1131"/>
      <c r="AK26" s="1131"/>
      <c r="AL26" s="1131"/>
      <c r="AM26" s="1131"/>
      <c r="AN26" s="1131"/>
      <c r="AO26" s="1132"/>
      <c r="AP26" s="1132"/>
      <c r="AQ26" s="1132"/>
      <c r="AR26" s="1132"/>
      <c r="AS26" s="1132"/>
      <c r="AT26" s="1132"/>
      <c r="AU26" s="1131"/>
      <c r="AV26" s="1131"/>
      <c r="AW26" s="1131"/>
      <c r="AX26" s="36"/>
      <c r="AY26" s="36"/>
      <c r="AZ26" s="36"/>
      <c r="BA26" s="36"/>
      <c r="BB26" s="36"/>
      <c r="BC26" s="78" t="str">
        <f>IF(BJ34="","","1")</f>
        <v>1</v>
      </c>
      <c r="BD26" s="78"/>
      <c r="BE26" s="78"/>
      <c r="BF26" s="101"/>
      <c r="BG26" s="99" t="s">
        <v>12</v>
      </c>
      <c r="BH26" s="102"/>
      <c r="BI26" s="100" t="s">
        <v>0</v>
      </c>
      <c r="BJ26" s="95" t="str">
        <f t="shared" si="46"/>
        <v/>
      </c>
      <c r="BK26" s="77" t="str">
        <f t="shared" si="47"/>
        <v/>
      </c>
      <c r="BL26" s="82" t="s">
        <v>118</v>
      </c>
    </row>
    <row r="27" spans="1:65" ht="18.75" customHeight="1">
      <c r="A27" s="36"/>
      <c r="B27" s="55">
        <f t="shared" ref="B27:B29" si="48">H26+1</f>
        <v>45214</v>
      </c>
      <c r="C27" s="56">
        <f t="shared" ref="C27:H28" si="49">B27+1</f>
        <v>45215</v>
      </c>
      <c r="D27" s="56">
        <f t="shared" si="49"/>
        <v>45216</v>
      </c>
      <c r="E27" s="56">
        <f t="shared" si="49"/>
        <v>45217</v>
      </c>
      <c r="F27" s="56">
        <f t="shared" si="49"/>
        <v>45218</v>
      </c>
      <c r="G27" s="56">
        <f t="shared" si="49"/>
        <v>45219</v>
      </c>
      <c r="H27" s="88">
        <f t="shared" si="49"/>
        <v>45220</v>
      </c>
      <c r="I27" s="36"/>
      <c r="J27" s="36"/>
      <c r="K27" s="55">
        <f t="shared" ref="K27:K29" si="50">Q26+1</f>
        <v>45242</v>
      </c>
      <c r="L27" s="56">
        <f t="shared" ref="L27:Q28" si="51">K27+1</f>
        <v>45243</v>
      </c>
      <c r="M27" s="56">
        <f t="shared" si="51"/>
        <v>45244</v>
      </c>
      <c r="N27" s="56">
        <f t="shared" si="51"/>
        <v>45245</v>
      </c>
      <c r="O27" s="56">
        <f t="shared" si="51"/>
        <v>45246</v>
      </c>
      <c r="P27" s="56">
        <f t="shared" si="51"/>
        <v>45247</v>
      </c>
      <c r="Q27" s="88">
        <f t="shared" si="51"/>
        <v>45248</v>
      </c>
      <c r="R27" s="36"/>
      <c r="S27" s="36"/>
      <c r="T27" s="55">
        <f t="shared" ref="T27:T29" si="52">Z26+1</f>
        <v>45270</v>
      </c>
      <c r="U27" s="56">
        <f t="shared" ref="U27:Z28" si="53">T27+1</f>
        <v>45271</v>
      </c>
      <c r="V27" s="56">
        <f t="shared" si="53"/>
        <v>45272</v>
      </c>
      <c r="W27" s="56">
        <f t="shared" si="53"/>
        <v>45273</v>
      </c>
      <c r="X27" s="56">
        <f t="shared" si="53"/>
        <v>45274</v>
      </c>
      <c r="Y27" s="56">
        <f t="shared" si="53"/>
        <v>45275</v>
      </c>
      <c r="Z27" s="57">
        <f t="shared" si="53"/>
        <v>45276</v>
      </c>
      <c r="AA27" s="36"/>
      <c r="AB27" s="36"/>
      <c r="AC27" s="36"/>
      <c r="AD27" s="36"/>
      <c r="AE27" s="36"/>
      <c r="AF27" s="36"/>
      <c r="AG27" s="36"/>
      <c r="AH27" s="36"/>
      <c r="AI27" s="36"/>
      <c r="AJ27" s="36"/>
      <c r="AK27" s="36"/>
      <c r="AL27" s="36"/>
      <c r="AM27" s="36"/>
      <c r="AN27" s="36"/>
      <c r="AO27" s="36"/>
      <c r="AP27" s="36"/>
      <c r="AQ27" s="36"/>
      <c r="AR27" s="36"/>
      <c r="AS27" s="36"/>
      <c r="AT27" s="36"/>
      <c r="AU27" s="36"/>
      <c r="AV27" s="36"/>
      <c r="AW27" s="36"/>
      <c r="AX27" s="36"/>
      <c r="AY27" s="36"/>
      <c r="AZ27" s="36"/>
      <c r="BA27" s="36"/>
      <c r="BB27" s="36"/>
      <c r="BC27" s="78" t="str">
        <f>IF(BJ35="","","1")</f>
        <v>1</v>
      </c>
      <c r="BD27" s="78"/>
      <c r="BE27" s="78"/>
      <c r="BF27" s="101"/>
      <c r="BG27" s="99" t="s">
        <v>12</v>
      </c>
      <c r="BH27" s="102"/>
      <c r="BI27" s="100" t="s">
        <v>0</v>
      </c>
      <c r="BJ27" s="95" t="str">
        <f t="shared" si="46"/>
        <v/>
      </c>
      <c r="BK27" s="77" t="str">
        <f t="shared" si="47"/>
        <v/>
      </c>
      <c r="BL27" s="82" t="s">
        <v>118</v>
      </c>
    </row>
    <row r="28" spans="1:65" ht="18.75" customHeight="1">
      <c r="A28" s="36"/>
      <c r="B28" s="55">
        <f t="shared" si="48"/>
        <v>45221</v>
      </c>
      <c r="C28" s="56">
        <f>B28+1</f>
        <v>45222</v>
      </c>
      <c r="D28" s="56">
        <f t="shared" si="49"/>
        <v>45223</v>
      </c>
      <c r="E28" s="56">
        <f t="shared" si="49"/>
        <v>45224</v>
      </c>
      <c r="F28" s="56">
        <f t="shared" si="49"/>
        <v>45225</v>
      </c>
      <c r="G28" s="56">
        <f>F28+1</f>
        <v>45226</v>
      </c>
      <c r="H28" s="57">
        <f t="shared" si="49"/>
        <v>45227</v>
      </c>
      <c r="I28" s="36"/>
      <c r="J28" s="36"/>
      <c r="K28" s="55">
        <f t="shared" si="50"/>
        <v>45249</v>
      </c>
      <c r="L28" s="56">
        <f>K28+1</f>
        <v>45250</v>
      </c>
      <c r="M28" s="56">
        <f t="shared" si="51"/>
        <v>45251</v>
      </c>
      <c r="N28" s="56">
        <f t="shared" si="51"/>
        <v>45252</v>
      </c>
      <c r="O28" s="56">
        <f t="shared" si="51"/>
        <v>45253</v>
      </c>
      <c r="P28" s="56">
        <f>O28+1</f>
        <v>45254</v>
      </c>
      <c r="Q28" s="88">
        <f t="shared" si="51"/>
        <v>45255</v>
      </c>
      <c r="R28" s="36"/>
      <c r="S28" s="36"/>
      <c r="T28" s="55">
        <f t="shared" si="52"/>
        <v>45277</v>
      </c>
      <c r="U28" s="56">
        <f>T28+1</f>
        <v>45278</v>
      </c>
      <c r="V28" s="56">
        <f t="shared" si="53"/>
        <v>45279</v>
      </c>
      <c r="W28" s="56">
        <f t="shared" si="53"/>
        <v>45280</v>
      </c>
      <c r="X28" s="56">
        <f t="shared" si="53"/>
        <v>45281</v>
      </c>
      <c r="Y28" s="56">
        <f>X28+1</f>
        <v>45282</v>
      </c>
      <c r="Z28" s="57">
        <f t="shared" si="53"/>
        <v>45283</v>
      </c>
      <c r="AA28" s="36"/>
      <c r="AB28" s="36"/>
      <c r="AC28" s="36"/>
      <c r="AD28" s="36"/>
      <c r="AE28" s="36"/>
      <c r="AF28" s="36"/>
      <c r="AG28" s="36"/>
      <c r="AH28" s="36"/>
      <c r="AI28" s="36"/>
      <c r="AJ28" s="36"/>
      <c r="AK28" s="36"/>
      <c r="AL28" s="36"/>
      <c r="AM28" s="36"/>
      <c r="AN28" s="36"/>
      <c r="AO28" s="36"/>
      <c r="AP28" s="36"/>
      <c r="AQ28" s="36"/>
      <c r="AR28" s="36"/>
      <c r="AS28" s="36"/>
      <c r="AT28" s="36"/>
      <c r="AU28" s="36"/>
      <c r="AV28" s="36"/>
      <c r="AW28" s="36"/>
      <c r="AX28" s="36"/>
      <c r="AY28" s="36"/>
      <c r="AZ28" s="36"/>
      <c r="BA28" s="36"/>
      <c r="BB28" s="36"/>
      <c r="BC28" s="78" t="str">
        <f>IF(BJ36="","","1")</f>
        <v>1</v>
      </c>
      <c r="BD28" s="78"/>
      <c r="BE28" s="78"/>
      <c r="BF28" s="101"/>
      <c r="BG28" s="99" t="s">
        <v>12</v>
      </c>
      <c r="BH28" s="102"/>
      <c r="BI28" s="100" t="s">
        <v>0</v>
      </c>
      <c r="BJ28" s="95" t="str">
        <f t="shared" si="46"/>
        <v/>
      </c>
      <c r="BK28" s="77" t="str">
        <f t="shared" si="47"/>
        <v/>
      </c>
      <c r="BL28" s="82" t="s">
        <v>118</v>
      </c>
    </row>
    <row r="29" spans="1:65" ht="18.75" customHeight="1">
      <c r="A29" s="36"/>
      <c r="B29" s="55">
        <f t="shared" si="48"/>
        <v>45228</v>
      </c>
      <c r="C29" s="56">
        <f t="shared" ref="C29:H30" si="54">B29+1</f>
        <v>45229</v>
      </c>
      <c r="D29" s="56">
        <f t="shared" si="54"/>
        <v>45230</v>
      </c>
      <c r="E29" s="56">
        <f t="shared" si="54"/>
        <v>45231</v>
      </c>
      <c r="F29" s="56">
        <f>E29+1</f>
        <v>45232</v>
      </c>
      <c r="G29" s="56">
        <f t="shared" ref="G29:H29" si="55">F29+1</f>
        <v>45233</v>
      </c>
      <c r="H29" s="57">
        <f t="shared" si="55"/>
        <v>45234</v>
      </c>
      <c r="I29" s="36"/>
      <c r="J29" s="36"/>
      <c r="K29" s="55">
        <f t="shared" si="50"/>
        <v>45256</v>
      </c>
      <c r="L29" s="56">
        <f t="shared" ref="L29:Q30" si="56">K29+1</f>
        <v>45257</v>
      </c>
      <c r="M29" s="56">
        <f t="shared" si="56"/>
        <v>45258</v>
      </c>
      <c r="N29" s="56">
        <f t="shared" si="56"/>
        <v>45259</v>
      </c>
      <c r="O29" s="56">
        <f>N29+1</f>
        <v>45260</v>
      </c>
      <c r="P29" s="56">
        <f t="shared" ref="P29:Q29" si="57">O29+1</f>
        <v>45261</v>
      </c>
      <c r="Q29" s="58">
        <f t="shared" si="57"/>
        <v>45262</v>
      </c>
      <c r="R29" s="36"/>
      <c r="S29" s="36"/>
      <c r="T29" s="55">
        <f t="shared" si="52"/>
        <v>45284</v>
      </c>
      <c r="U29" s="56">
        <f t="shared" ref="U29:Z30" si="58">T29+1</f>
        <v>45285</v>
      </c>
      <c r="V29" s="56">
        <f t="shared" si="58"/>
        <v>45286</v>
      </c>
      <c r="W29" s="56">
        <f t="shared" si="58"/>
        <v>45287</v>
      </c>
      <c r="X29" s="56">
        <f>W29+1</f>
        <v>45288</v>
      </c>
      <c r="Y29" s="66">
        <f t="shared" ref="Y29:Z29" si="59">X29+1</f>
        <v>45289</v>
      </c>
      <c r="Z29" s="57">
        <f t="shared" si="59"/>
        <v>45290</v>
      </c>
      <c r="AA29" s="36"/>
      <c r="AB29" s="36"/>
      <c r="AC29" s="36"/>
      <c r="AD29" s="36"/>
      <c r="AE29" s="36"/>
      <c r="AF29" s="36"/>
      <c r="AG29" s="36"/>
      <c r="AH29" s="36"/>
      <c r="AI29" s="36"/>
      <c r="AJ29" s="36"/>
      <c r="AK29" s="36"/>
      <c r="AL29" s="36"/>
      <c r="AM29" s="36"/>
      <c r="AN29" s="36"/>
      <c r="AO29" s="36"/>
      <c r="AP29" s="36"/>
      <c r="AQ29" s="36"/>
      <c r="AR29" s="36"/>
      <c r="AS29" s="36"/>
      <c r="AT29" s="36"/>
      <c r="AU29" s="36"/>
      <c r="AV29" s="36"/>
      <c r="AW29" s="36"/>
      <c r="AX29" s="36"/>
      <c r="AY29" s="36"/>
      <c r="AZ29" s="36"/>
      <c r="BA29" s="36"/>
      <c r="BB29" s="36"/>
      <c r="BC29" s="36"/>
      <c r="BD29" s="36"/>
      <c r="BE29" s="36"/>
      <c r="BF29" s="101"/>
      <c r="BG29" s="99" t="s">
        <v>12</v>
      </c>
      <c r="BH29" s="102"/>
      <c r="BI29" s="100" t="s">
        <v>0</v>
      </c>
      <c r="BJ29" s="95" t="str">
        <f t="shared" si="46"/>
        <v/>
      </c>
      <c r="BK29" s="77" t="str">
        <f t="shared" si="47"/>
        <v/>
      </c>
      <c r="BL29" s="82" t="s">
        <v>118</v>
      </c>
    </row>
    <row r="30" spans="1:65" ht="18.75" customHeight="1">
      <c r="A30" s="36"/>
      <c r="B30" s="61">
        <f>H29+1</f>
        <v>45235</v>
      </c>
      <c r="C30" s="62">
        <f>B30+1</f>
        <v>45236</v>
      </c>
      <c r="D30" s="62">
        <f t="shared" si="54"/>
        <v>45237</v>
      </c>
      <c r="E30" s="62">
        <f t="shared" si="54"/>
        <v>45238</v>
      </c>
      <c r="F30" s="62">
        <f t="shared" si="54"/>
        <v>45239</v>
      </c>
      <c r="G30" s="62">
        <f t="shared" si="54"/>
        <v>45240</v>
      </c>
      <c r="H30" s="63">
        <f t="shared" si="54"/>
        <v>45241</v>
      </c>
      <c r="I30" s="36"/>
      <c r="J30" s="36"/>
      <c r="K30" s="61">
        <f>Q29+1</f>
        <v>45263</v>
      </c>
      <c r="L30" s="62">
        <f>K30+1</f>
        <v>45264</v>
      </c>
      <c r="M30" s="62">
        <f t="shared" si="56"/>
        <v>45265</v>
      </c>
      <c r="N30" s="62">
        <f t="shared" si="56"/>
        <v>45266</v>
      </c>
      <c r="O30" s="62">
        <f t="shared" si="56"/>
        <v>45267</v>
      </c>
      <c r="P30" s="62">
        <f t="shared" si="56"/>
        <v>45268</v>
      </c>
      <c r="Q30" s="63">
        <f t="shared" si="56"/>
        <v>45269</v>
      </c>
      <c r="R30" s="36"/>
      <c r="S30" s="36"/>
      <c r="T30" s="61">
        <f>Z29+1</f>
        <v>45291</v>
      </c>
      <c r="U30" s="62">
        <f>T30+1</f>
        <v>45292</v>
      </c>
      <c r="V30" s="62">
        <f t="shared" si="58"/>
        <v>45293</v>
      </c>
      <c r="W30" s="62">
        <f t="shared" si="58"/>
        <v>45294</v>
      </c>
      <c r="X30" s="62">
        <f t="shared" si="58"/>
        <v>45295</v>
      </c>
      <c r="Y30" s="62">
        <f t="shared" si="58"/>
        <v>45296</v>
      </c>
      <c r="Z30" s="63">
        <f t="shared" si="58"/>
        <v>45297</v>
      </c>
      <c r="AA30" s="36"/>
      <c r="AB30" s="36"/>
      <c r="AC30" s="36"/>
      <c r="AD30" s="36"/>
      <c r="AE30" s="36"/>
      <c r="AF30" s="36"/>
      <c r="AG30" s="36"/>
      <c r="AH30" s="36"/>
      <c r="AI30" s="36"/>
      <c r="AJ30" s="36"/>
      <c r="AK30" s="36"/>
      <c r="AL30" s="36"/>
      <c r="AM30" s="36"/>
      <c r="AN30" s="36"/>
      <c r="AO30" s="36"/>
      <c r="AP30" s="36"/>
      <c r="AQ30" s="36"/>
      <c r="AR30" s="36"/>
      <c r="AS30" s="36"/>
      <c r="AT30" s="36"/>
      <c r="AU30" s="36"/>
      <c r="AV30" s="36"/>
      <c r="AW30" s="36"/>
      <c r="AX30" s="36"/>
      <c r="AY30" s="36"/>
      <c r="AZ30" s="36"/>
      <c r="BA30" s="36"/>
      <c r="BB30" s="36"/>
      <c r="BC30" s="36"/>
      <c r="BD30" s="36"/>
      <c r="BE30" s="36"/>
      <c r="BF30" s="101">
        <v>8</v>
      </c>
      <c r="BG30" s="99" t="s">
        <v>12</v>
      </c>
      <c r="BH30" s="102">
        <v>13</v>
      </c>
      <c r="BI30" s="100" t="s">
        <v>0</v>
      </c>
      <c r="BJ30" s="95">
        <f t="shared" si="46"/>
        <v>45151</v>
      </c>
      <c r="BK30" s="77">
        <f t="shared" si="47"/>
        <v>1</v>
      </c>
      <c r="BL30" s="82" t="s">
        <v>120</v>
      </c>
    </row>
    <row r="31" spans="1:65" ht="18.75" customHeight="1">
      <c r="A31" s="36"/>
      <c r="B31" s="36"/>
      <c r="C31" s="36"/>
      <c r="D31" s="36"/>
      <c r="E31" s="36"/>
      <c r="F31" s="36"/>
      <c r="G31" s="36"/>
      <c r="H31" s="36"/>
      <c r="I31" s="36"/>
      <c r="J31" s="36"/>
      <c r="K31" s="36"/>
      <c r="L31" s="36"/>
      <c r="M31" s="36"/>
      <c r="N31" s="36"/>
      <c r="O31" s="36"/>
      <c r="P31" s="36"/>
      <c r="Q31" s="36"/>
      <c r="R31" s="36"/>
      <c r="S31" s="36"/>
      <c r="T31" s="36"/>
      <c r="U31" s="36"/>
      <c r="V31" s="36"/>
      <c r="W31" s="36"/>
      <c r="X31" s="36"/>
      <c r="Y31" s="36"/>
      <c r="Z31" s="36"/>
      <c r="AA31" s="36"/>
      <c r="AB31" s="36"/>
      <c r="AC31" s="36"/>
      <c r="AD31" s="36"/>
      <c r="AE31" s="36"/>
      <c r="AF31" s="36"/>
      <c r="AG31" s="36"/>
      <c r="AH31" s="36"/>
      <c r="AI31" s="36"/>
      <c r="AJ31" s="36"/>
      <c r="AK31" s="36"/>
      <c r="AL31" s="36"/>
      <c r="AM31" s="36"/>
      <c r="AN31" s="36"/>
      <c r="AO31" s="36"/>
      <c r="AP31" s="36"/>
      <c r="AQ31" s="36"/>
      <c r="AR31" s="36"/>
      <c r="AS31" s="36"/>
      <c r="AT31" s="36"/>
      <c r="AU31" s="36"/>
      <c r="AV31" s="36"/>
      <c r="AW31" s="36"/>
      <c r="AX31" s="36"/>
      <c r="AY31" s="36"/>
      <c r="AZ31" s="36"/>
      <c r="BA31" s="36"/>
      <c r="BB31" s="36"/>
      <c r="BC31" s="36"/>
      <c r="BD31" s="36"/>
      <c r="BE31" s="36"/>
      <c r="BF31" s="101">
        <v>8</v>
      </c>
      <c r="BG31" s="99" t="s">
        <v>12</v>
      </c>
      <c r="BH31" s="102">
        <v>14</v>
      </c>
      <c r="BI31" s="100" t="s">
        <v>0</v>
      </c>
      <c r="BJ31" s="95">
        <f t="shared" si="46"/>
        <v>45152</v>
      </c>
      <c r="BK31" s="77">
        <f t="shared" si="47"/>
        <v>2</v>
      </c>
      <c r="BL31" s="82" t="s">
        <v>120</v>
      </c>
    </row>
    <row r="32" spans="1:65" ht="18.75" customHeight="1">
      <c r="A32" s="36"/>
      <c r="B32" s="36"/>
      <c r="C32" s="36"/>
      <c r="D32" s="36"/>
      <c r="E32" s="40">
        <v>1</v>
      </c>
      <c r="F32" s="41" t="s">
        <v>12</v>
      </c>
      <c r="G32" s="42">
        <f>DATE(($B$2+1),E32,1)</f>
        <v>45292</v>
      </c>
      <c r="H32" s="43"/>
      <c r="I32" s="43">
        <f>WEEKDAY(G32,1)</f>
        <v>2</v>
      </c>
      <c r="J32" s="36"/>
      <c r="K32" s="36"/>
      <c r="L32" s="36"/>
      <c r="M32" s="36"/>
      <c r="N32" s="40">
        <v>2</v>
      </c>
      <c r="O32" s="41" t="s">
        <v>12</v>
      </c>
      <c r="P32" s="42">
        <f>DATE(($B$2+1),N32,1)</f>
        <v>45323</v>
      </c>
      <c r="Q32" s="43"/>
      <c r="R32" s="43">
        <f>WEEKDAY(P32,1)</f>
        <v>5</v>
      </c>
      <c r="S32" s="36"/>
      <c r="T32" s="36"/>
      <c r="U32" s="36"/>
      <c r="V32" s="36"/>
      <c r="W32" s="40">
        <v>3</v>
      </c>
      <c r="X32" s="41" t="s">
        <v>12</v>
      </c>
      <c r="Y32" s="42">
        <f>DATE(($B$2+1),W32,1)</f>
        <v>45352</v>
      </c>
      <c r="Z32" s="43"/>
      <c r="AA32" s="43">
        <f>WEEKDAY(Y32,1)</f>
        <v>6</v>
      </c>
      <c r="AB32" s="36"/>
      <c r="AC32" s="36"/>
      <c r="AD32" s="36"/>
      <c r="AE32" s="36"/>
      <c r="AF32" s="36"/>
      <c r="AG32" s="36"/>
      <c r="AH32" s="36"/>
      <c r="AI32" s="36"/>
      <c r="AJ32" s="36"/>
      <c r="AK32" s="36"/>
      <c r="AL32" s="36"/>
      <c r="AM32" s="36"/>
      <c r="AN32" s="36"/>
      <c r="AO32" s="36"/>
      <c r="AP32" s="36"/>
      <c r="AQ32" s="36"/>
      <c r="AR32" s="36"/>
      <c r="AS32" s="36"/>
      <c r="AT32" s="36"/>
      <c r="AU32" s="36"/>
      <c r="AV32" s="36"/>
      <c r="AW32" s="36"/>
      <c r="AX32" s="36"/>
      <c r="AY32" s="36"/>
      <c r="AZ32" s="36"/>
      <c r="BA32" s="36"/>
      <c r="BB32" s="36"/>
      <c r="BC32" s="36"/>
      <c r="BD32" s="36"/>
      <c r="BE32" s="36"/>
      <c r="BF32" s="101">
        <v>8</v>
      </c>
      <c r="BG32" s="99" t="s">
        <v>12</v>
      </c>
      <c r="BH32" s="102">
        <v>15</v>
      </c>
      <c r="BI32" s="100" t="s">
        <v>0</v>
      </c>
      <c r="BJ32" s="95">
        <f t="shared" si="46"/>
        <v>45153</v>
      </c>
      <c r="BK32" s="77">
        <f t="shared" si="47"/>
        <v>3</v>
      </c>
      <c r="BL32" s="82" t="s">
        <v>120</v>
      </c>
    </row>
    <row r="33" spans="1:64" ht="18.75" customHeight="1">
      <c r="A33" s="36"/>
      <c r="B33" s="44" t="s">
        <v>85</v>
      </c>
      <c r="C33" s="45" t="s">
        <v>62</v>
      </c>
      <c r="D33" s="45" t="s">
        <v>64</v>
      </c>
      <c r="E33" s="45" t="s">
        <v>60</v>
      </c>
      <c r="F33" s="45" t="s">
        <v>73</v>
      </c>
      <c r="G33" s="45" t="s">
        <v>67</v>
      </c>
      <c r="H33" s="46" t="s">
        <v>81</v>
      </c>
      <c r="I33" s="36"/>
      <c r="J33" s="36"/>
      <c r="K33" s="44" t="s">
        <v>85</v>
      </c>
      <c r="L33" s="45" t="s">
        <v>62</v>
      </c>
      <c r="M33" s="45" t="s">
        <v>64</v>
      </c>
      <c r="N33" s="45" t="s">
        <v>60</v>
      </c>
      <c r="O33" s="45" t="s">
        <v>73</v>
      </c>
      <c r="P33" s="45" t="s">
        <v>67</v>
      </c>
      <c r="Q33" s="46" t="s">
        <v>81</v>
      </c>
      <c r="R33" s="36"/>
      <c r="S33" s="36"/>
      <c r="T33" s="44" t="s">
        <v>85</v>
      </c>
      <c r="U33" s="45" t="s">
        <v>62</v>
      </c>
      <c r="V33" s="45" t="s">
        <v>64</v>
      </c>
      <c r="W33" s="45" t="s">
        <v>60</v>
      </c>
      <c r="X33" s="45" t="s">
        <v>73</v>
      </c>
      <c r="Y33" s="45" t="s">
        <v>67</v>
      </c>
      <c r="Z33" s="46" t="s">
        <v>81</v>
      </c>
      <c r="AA33" s="36"/>
      <c r="AB33" s="36"/>
      <c r="AC33" s="36"/>
      <c r="AD33" s="36"/>
      <c r="AE33" s="36"/>
      <c r="AF33" s="36"/>
      <c r="AG33" s="36"/>
      <c r="AH33" s="36"/>
      <c r="AI33" s="36"/>
      <c r="AJ33" s="36"/>
      <c r="AK33" s="36"/>
      <c r="AL33" s="36"/>
      <c r="AM33" s="36"/>
      <c r="AN33" s="36"/>
      <c r="AO33" s="36"/>
      <c r="AP33" s="36"/>
      <c r="AQ33" s="36"/>
      <c r="AR33" s="36"/>
      <c r="AS33" s="36"/>
      <c r="AT33" s="36"/>
      <c r="AU33" s="36"/>
      <c r="AV33" s="36"/>
      <c r="AW33" s="36"/>
      <c r="AX33" s="36"/>
      <c r="AY33" s="36"/>
      <c r="AZ33" s="36"/>
      <c r="BA33" s="36"/>
      <c r="BB33" s="36"/>
      <c r="BC33" s="36"/>
      <c r="BD33" s="36"/>
      <c r="BE33" s="36"/>
      <c r="BF33" s="101">
        <v>12</v>
      </c>
      <c r="BG33" s="99" t="s">
        <v>12</v>
      </c>
      <c r="BH33" s="102">
        <v>30</v>
      </c>
      <c r="BI33" s="100" t="s">
        <v>0</v>
      </c>
      <c r="BJ33" s="95">
        <f t="shared" ref="BJ33:BJ36" si="60">IF(BF33="","",IF(BF33&lt;=3,DATE(($B$2+1),BF33,BH33),DATE($B$2,BF33,BH33)))</f>
        <v>45290</v>
      </c>
      <c r="BK33" s="77">
        <f t="shared" ref="BK33" si="61">IF(BJ33="","",WEEKDAY(BJ33,1))</f>
        <v>7</v>
      </c>
      <c r="BL33" s="82" t="s">
        <v>121</v>
      </c>
    </row>
    <row r="34" spans="1:64" ht="18.75" customHeight="1">
      <c r="A34" s="36"/>
      <c r="B34" s="49">
        <f>G32-(I32-1)</f>
        <v>45291</v>
      </c>
      <c r="C34" s="50">
        <f>B34+1</f>
        <v>45292</v>
      </c>
      <c r="D34" s="50">
        <f t="shared" ref="D34:H35" si="62">C34+1</f>
        <v>45293</v>
      </c>
      <c r="E34" s="50">
        <f t="shared" si="62"/>
        <v>45294</v>
      </c>
      <c r="F34" s="50">
        <f>E34+1</f>
        <v>45295</v>
      </c>
      <c r="G34" s="50">
        <f t="shared" ref="G34:H34" si="63">F34+1</f>
        <v>45296</v>
      </c>
      <c r="H34" s="142">
        <f t="shared" si="63"/>
        <v>45297</v>
      </c>
      <c r="I34" s="36"/>
      <c r="J34" s="36"/>
      <c r="K34" s="49">
        <f>P32-(R32-1)</f>
        <v>45319</v>
      </c>
      <c r="L34" s="50">
        <f>K34+1</f>
        <v>45320</v>
      </c>
      <c r="M34" s="50">
        <f t="shared" ref="M34:Q35" si="64">L34+1</f>
        <v>45321</v>
      </c>
      <c r="N34" s="50">
        <f t="shared" si="64"/>
        <v>45322</v>
      </c>
      <c r="O34" s="50">
        <f>N34+1</f>
        <v>45323</v>
      </c>
      <c r="P34" s="50">
        <f t="shared" ref="P34:Q34" si="65">O34+1</f>
        <v>45324</v>
      </c>
      <c r="Q34" s="51">
        <f t="shared" si="65"/>
        <v>45325</v>
      </c>
      <c r="R34" s="36"/>
      <c r="S34" s="36"/>
      <c r="T34" s="49">
        <f>Y32-(AA32-1)</f>
        <v>45347</v>
      </c>
      <c r="U34" s="50">
        <f>T34+1</f>
        <v>45348</v>
      </c>
      <c r="V34" s="50">
        <f t="shared" ref="V34:Z35" si="66">U34+1</f>
        <v>45349</v>
      </c>
      <c r="W34" s="50">
        <f t="shared" si="66"/>
        <v>45350</v>
      </c>
      <c r="X34" s="50">
        <f>W34+1</f>
        <v>45351</v>
      </c>
      <c r="Y34" s="50">
        <f t="shared" ref="Y34:Z34" si="67">X34+1</f>
        <v>45352</v>
      </c>
      <c r="Z34" s="51">
        <f t="shared" si="67"/>
        <v>45353</v>
      </c>
      <c r="AA34" s="36"/>
      <c r="AB34" s="36"/>
      <c r="AC34" s="36"/>
      <c r="AD34" s="36"/>
      <c r="AE34" s="36"/>
      <c r="AF34" s="36"/>
      <c r="AG34" s="36"/>
      <c r="AH34" s="36"/>
      <c r="AI34" s="36"/>
      <c r="AJ34" s="36"/>
      <c r="AK34" s="36"/>
      <c r="AL34" s="36"/>
      <c r="AM34" s="36"/>
      <c r="AN34" s="36"/>
      <c r="AO34" s="36"/>
      <c r="AP34" s="36"/>
      <c r="AQ34" s="36"/>
      <c r="AR34" s="36"/>
      <c r="AS34" s="36"/>
      <c r="AT34" s="36"/>
      <c r="AU34" s="36"/>
      <c r="AV34" s="36"/>
      <c r="AW34" s="36"/>
      <c r="AX34" s="36"/>
      <c r="AY34" s="36"/>
      <c r="AZ34" s="36"/>
      <c r="BA34" s="36"/>
      <c r="BB34" s="36"/>
      <c r="BC34" s="36"/>
      <c r="BD34" s="36"/>
      <c r="BE34" s="36"/>
      <c r="BF34" s="101">
        <v>12</v>
      </c>
      <c r="BG34" s="99" t="s">
        <v>12</v>
      </c>
      <c r="BH34" s="102">
        <v>31</v>
      </c>
      <c r="BI34" s="100" t="s">
        <v>0</v>
      </c>
      <c r="BJ34" s="95">
        <f t="shared" si="60"/>
        <v>45291</v>
      </c>
      <c r="BK34" s="77">
        <f t="shared" ref="BK34:BK36" si="68">IF(BJ34="","",WEEKDAY(BJ34,1))</f>
        <v>1</v>
      </c>
      <c r="BL34" s="82" t="s">
        <v>121</v>
      </c>
    </row>
    <row r="35" spans="1:64" ht="18.75" customHeight="1">
      <c r="A35" s="36"/>
      <c r="B35" s="55">
        <f>H34+1</f>
        <v>45298</v>
      </c>
      <c r="C35" s="66">
        <f>B35+1</f>
        <v>45299</v>
      </c>
      <c r="D35" s="56">
        <f t="shared" si="62"/>
        <v>45300</v>
      </c>
      <c r="E35" s="56">
        <f t="shared" si="62"/>
        <v>45301</v>
      </c>
      <c r="F35" s="56">
        <f t="shared" si="62"/>
        <v>45302</v>
      </c>
      <c r="G35" s="56">
        <f t="shared" si="62"/>
        <v>45303</v>
      </c>
      <c r="H35" s="88">
        <f t="shared" si="62"/>
        <v>45304</v>
      </c>
      <c r="I35" s="36"/>
      <c r="J35" s="36"/>
      <c r="K35" s="55">
        <f>Q34+1</f>
        <v>45326</v>
      </c>
      <c r="L35" s="56">
        <f>K35+1</f>
        <v>45327</v>
      </c>
      <c r="M35" s="56">
        <f t="shared" si="64"/>
        <v>45328</v>
      </c>
      <c r="N35" s="56">
        <f t="shared" si="64"/>
        <v>45329</v>
      </c>
      <c r="O35" s="56">
        <f t="shared" si="64"/>
        <v>45330</v>
      </c>
      <c r="P35" s="56">
        <f t="shared" si="64"/>
        <v>45331</v>
      </c>
      <c r="Q35" s="88">
        <f t="shared" si="64"/>
        <v>45332</v>
      </c>
      <c r="R35" s="36"/>
      <c r="S35" s="36"/>
      <c r="T35" s="55">
        <f>Z34+1</f>
        <v>45354</v>
      </c>
      <c r="U35" s="56">
        <f>T35+1</f>
        <v>45355</v>
      </c>
      <c r="V35" s="56">
        <f t="shared" si="66"/>
        <v>45356</v>
      </c>
      <c r="W35" s="56">
        <f t="shared" si="66"/>
        <v>45357</v>
      </c>
      <c r="X35" s="56">
        <f t="shared" si="66"/>
        <v>45358</v>
      </c>
      <c r="Y35" s="56">
        <f t="shared" si="66"/>
        <v>45359</v>
      </c>
      <c r="Z35" s="57">
        <f t="shared" si="66"/>
        <v>45360</v>
      </c>
      <c r="AA35" s="36"/>
      <c r="AB35" s="36"/>
      <c r="AC35" s="36"/>
      <c r="AD35" s="36"/>
      <c r="AE35" s="36"/>
      <c r="AF35" s="36"/>
      <c r="AG35" s="36"/>
      <c r="AH35" s="36"/>
      <c r="AI35" s="36"/>
      <c r="AJ35" s="36"/>
      <c r="AK35" s="36"/>
      <c r="AL35" s="36"/>
      <c r="AM35" s="36"/>
      <c r="AN35" s="36"/>
      <c r="AO35" s="36"/>
      <c r="AP35" s="36"/>
      <c r="AQ35" s="36"/>
      <c r="AR35" s="36"/>
      <c r="AS35" s="36"/>
      <c r="AT35" s="36"/>
      <c r="AU35" s="36"/>
      <c r="AV35" s="36"/>
      <c r="AW35" s="36"/>
      <c r="AX35" s="36"/>
      <c r="AY35" s="36"/>
      <c r="AZ35" s="36"/>
      <c r="BA35" s="36"/>
      <c r="BB35" s="36"/>
      <c r="BC35" s="36"/>
      <c r="BD35" s="36"/>
      <c r="BE35" s="36"/>
      <c r="BF35" s="101">
        <v>1</v>
      </c>
      <c r="BG35" s="99" t="s">
        <v>12</v>
      </c>
      <c r="BH35" s="102">
        <v>2</v>
      </c>
      <c r="BI35" s="100" t="s">
        <v>0</v>
      </c>
      <c r="BJ35" s="95">
        <f t="shared" si="60"/>
        <v>45293</v>
      </c>
      <c r="BK35" s="77">
        <f t="shared" si="68"/>
        <v>3</v>
      </c>
      <c r="BL35" s="82" t="s">
        <v>121</v>
      </c>
    </row>
    <row r="36" spans="1:64" ht="18.75" customHeight="1">
      <c r="A36" s="36"/>
      <c r="B36" s="55">
        <f t="shared" ref="B36:B38" si="69">H35+1</f>
        <v>45305</v>
      </c>
      <c r="C36" s="56">
        <f t="shared" ref="C36:H37" si="70">B36+1</f>
        <v>45306</v>
      </c>
      <c r="D36" s="56">
        <f t="shared" si="70"/>
        <v>45307</v>
      </c>
      <c r="E36" s="56">
        <f t="shared" si="70"/>
        <v>45308</v>
      </c>
      <c r="F36" s="56">
        <f t="shared" si="70"/>
        <v>45309</v>
      </c>
      <c r="G36" s="56">
        <f t="shared" si="70"/>
        <v>45310</v>
      </c>
      <c r="H36" s="57">
        <f t="shared" si="70"/>
        <v>45311</v>
      </c>
      <c r="I36" s="36"/>
      <c r="J36" s="36"/>
      <c r="K36" s="55">
        <f t="shared" ref="K36:K38" si="71">Q35+1</f>
        <v>45333</v>
      </c>
      <c r="L36" s="56">
        <f t="shared" ref="L36:Q37" si="72">K36+1</f>
        <v>45334</v>
      </c>
      <c r="M36" s="56">
        <f t="shared" si="72"/>
        <v>45335</v>
      </c>
      <c r="N36" s="56">
        <f t="shared" si="72"/>
        <v>45336</v>
      </c>
      <c r="O36" s="56">
        <f t="shared" si="72"/>
        <v>45337</v>
      </c>
      <c r="P36" s="56">
        <f t="shared" si="72"/>
        <v>45338</v>
      </c>
      <c r="Q36" s="57">
        <f t="shared" si="72"/>
        <v>45339</v>
      </c>
      <c r="R36" s="36"/>
      <c r="S36" s="36"/>
      <c r="T36" s="55">
        <f t="shared" ref="T36:T38" si="73">Z35+1</f>
        <v>45361</v>
      </c>
      <c r="U36" s="56">
        <f t="shared" ref="U36:Z37" si="74">T36+1</f>
        <v>45362</v>
      </c>
      <c r="V36" s="56">
        <f t="shared" si="74"/>
        <v>45363</v>
      </c>
      <c r="W36" s="56">
        <f t="shared" si="74"/>
        <v>45364</v>
      </c>
      <c r="X36" s="56">
        <f t="shared" si="74"/>
        <v>45365</v>
      </c>
      <c r="Y36" s="56">
        <f t="shared" si="74"/>
        <v>45366</v>
      </c>
      <c r="Z36" s="57">
        <f t="shared" si="74"/>
        <v>45367</v>
      </c>
      <c r="AA36" s="36"/>
      <c r="AB36" s="36"/>
      <c r="AC36" s="36"/>
      <c r="AD36" s="36"/>
      <c r="AE36" s="36"/>
      <c r="AF36" s="36"/>
      <c r="AG36" s="36"/>
      <c r="AH36" s="36"/>
      <c r="AI36" s="36"/>
      <c r="AJ36" s="36"/>
      <c r="AK36" s="36"/>
      <c r="AL36" s="36"/>
      <c r="AM36" s="36"/>
      <c r="AN36" s="36"/>
      <c r="AO36" s="36"/>
      <c r="AP36" s="36"/>
      <c r="AQ36" s="36"/>
      <c r="AR36" s="36"/>
      <c r="AS36" s="36"/>
      <c r="AT36" s="36"/>
      <c r="AU36" s="36"/>
      <c r="AV36" s="36"/>
      <c r="AW36" s="36"/>
      <c r="AX36" s="36"/>
      <c r="AY36" s="36"/>
      <c r="AZ36" s="36"/>
      <c r="BA36" s="36"/>
      <c r="BB36" s="36"/>
      <c r="BC36" s="36"/>
      <c r="BD36" s="36"/>
      <c r="BE36" s="36"/>
      <c r="BF36" s="101">
        <v>1</v>
      </c>
      <c r="BG36" s="99" t="s">
        <v>12</v>
      </c>
      <c r="BH36" s="102">
        <v>3</v>
      </c>
      <c r="BI36" s="100" t="s">
        <v>0</v>
      </c>
      <c r="BJ36" s="95">
        <f t="shared" si="60"/>
        <v>45294</v>
      </c>
      <c r="BK36" s="77">
        <f t="shared" si="68"/>
        <v>4</v>
      </c>
      <c r="BL36" s="82" t="s">
        <v>121</v>
      </c>
    </row>
    <row r="37" spans="1:64" ht="18.75" customHeight="1">
      <c r="A37" s="36"/>
      <c r="B37" s="55">
        <f t="shared" si="69"/>
        <v>45312</v>
      </c>
      <c r="C37" s="56">
        <f>B37+1</f>
        <v>45313</v>
      </c>
      <c r="D37" s="56">
        <f t="shared" si="70"/>
        <v>45314</v>
      </c>
      <c r="E37" s="56">
        <f t="shared" si="70"/>
        <v>45315</v>
      </c>
      <c r="F37" s="56">
        <f t="shared" si="70"/>
        <v>45316</v>
      </c>
      <c r="G37" s="56">
        <f>F37+1</f>
        <v>45317</v>
      </c>
      <c r="H37" s="57">
        <f t="shared" si="70"/>
        <v>45318</v>
      </c>
      <c r="I37" s="36"/>
      <c r="J37" s="36"/>
      <c r="K37" s="55">
        <f t="shared" si="71"/>
        <v>45340</v>
      </c>
      <c r="L37" s="56">
        <f>K37+1</f>
        <v>45341</v>
      </c>
      <c r="M37" s="56">
        <f t="shared" si="72"/>
        <v>45342</v>
      </c>
      <c r="N37" s="56">
        <f t="shared" si="72"/>
        <v>45343</v>
      </c>
      <c r="O37" s="56">
        <f t="shared" si="72"/>
        <v>45344</v>
      </c>
      <c r="P37" s="56">
        <f>O37+1</f>
        <v>45345</v>
      </c>
      <c r="Q37" s="88">
        <f t="shared" si="72"/>
        <v>45346</v>
      </c>
      <c r="R37" s="36"/>
      <c r="S37" s="36"/>
      <c r="T37" s="55">
        <f t="shared" si="73"/>
        <v>45368</v>
      </c>
      <c r="U37" s="56">
        <f>T37+1</f>
        <v>45369</v>
      </c>
      <c r="V37" s="56">
        <f t="shared" si="74"/>
        <v>45370</v>
      </c>
      <c r="W37" s="56">
        <f t="shared" si="74"/>
        <v>45371</v>
      </c>
      <c r="X37" s="56">
        <f t="shared" si="74"/>
        <v>45372</v>
      </c>
      <c r="Y37" s="56">
        <f>X37+1</f>
        <v>45373</v>
      </c>
      <c r="Z37" s="88">
        <f t="shared" si="74"/>
        <v>45374</v>
      </c>
      <c r="AA37" s="36"/>
      <c r="AB37" s="36"/>
      <c r="AC37" s="36"/>
      <c r="AD37" s="36"/>
      <c r="AE37" s="36"/>
      <c r="AF37" s="36"/>
      <c r="AG37" s="36"/>
      <c r="AH37" s="36"/>
      <c r="AI37" s="36"/>
      <c r="AJ37" s="36"/>
      <c r="AK37" s="36"/>
      <c r="AL37" s="36"/>
      <c r="AM37" s="36"/>
      <c r="AN37" s="36"/>
      <c r="AO37" s="36"/>
      <c r="AP37" s="36"/>
      <c r="AQ37" s="36"/>
      <c r="AR37" s="36"/>
      <c r="AS37" s="36"/>
      <c r="AT37" s="36"/>
      <c r="AU37" s="36"/>
      <c r="AV37" s="36"/>
      <c r="AW37" s="36"/>
      <c r="AX37" s="36"/>
      <c r="AY37" s="36"/>
      <c r="AZ37" s="36"/>
      <c r="BA37" s="36"/>
      <c r="BB37" s="36"/>
      <c r="BC37" s="36"/>
      <c r="BD37" s="36"/>
      <c r="BE37" s="36"/>
      <c r="BF37" s="36"/>
      <c r="BG37" s="36"/>
      <c r="BH37" s="36"/>
      <c r="BI37" s="36"/>
      <c r="BJ37" s="36"/>
      <c r="BK37" s="36"/>
      <c r="BL37" s="36"/>
    </row>
    <row r="38" spans="1:64" ht="18.75" customHeight="1">
      <c r="A38" s="36"/>
      <c r="B38" s="55">
        <f t="shared" si="69"/>
        <v>45319</v>
      </c>
      <c r="C38" s="56">
        <f t="shared" ref="C38:H39" si="75">B38+1</f>
        <v>45320</v>
      </c>
      <c r="D38" s="56">
        <f t="shared" si="75"/>
        <v>45321</v>
      </c>
      <c r="E38" s="56">
        <f t="shared" si="75"/>
        <v>45322</v>
      </c>
      <c r="F38" s="56">
        <f>E38+1</f>
        <v>45323</v>
      </c>
      <c r="G38" s="56">
        <f t="shared" ref="G38:H38" si="76">F38+1</f>
        <v>45324</v>
      </c>
      <c r="H38" s="88">
        <f t="shared" si="76"/>
        <v>45325</v>
      </c>
      <c r="I38" s="36"/>
      <c r="J38" s="36"/>
      <c r="K38" s="55">
        <f t="shared" si="71"/>
        <v>45347</v>
      </c>
      <c r="L38" s="56">
        <f t="shared" ref="L38:Q39" si="77">K38+1</f>
        <v>45348</v>
      </c>
      <c r="M38" s="56">
        <f t="shared" si="77"/>
        <v>45349</v>
      </c>
      <c r="N38" s="56">
        <f t="shared" si="77"/>
        <v>45350</v>
      </c>
      <c r="O38" s="56">
        <f>N38+1</f>
        <v>45351</v>
      </c>
      <c r="P38" s="56">
        <f t="shared" ref="P38:Q38" si="78">O38+1</f>
        <v>45352</v>
      </c>
      <c r="Q38" s="58">
        <f t="shared" si="78"/>
        <v>45353</v>
      </c>
      <c r="R38" s="36"/>
      <c r="S38" s="36"/>
      <c r="T38" s="55">
        <f t="shared" si="73"/>
        <v>45375</v>
      </c>
      <c r="U38" s="56">
        <f t="shared" ref="U38:Z39" si="79">T38+1</f>
        <v>45376</v>
      </c>
      <c r="V38" s="56">
        <f t="shared" si="79"/>
        <v>45377</v>
      </c>
      <c r="W38" s="56">
        <f t="shared" si="79"/>
        <v>45378</v>
      </c>
      <c r="X38" s="56">
        <f>W38+1</f>
        <v>45379</v>
      </c>
      <c r="Y38" s="56">
        <f t="shared" ref="Y38:Z38" si="80">X38+1</f>
        <v>45380</v>
      </c>
      <c r="Z38" s="57">
        <f t="shared" si="80"/>
        <v>45381</v>
      </c>
      <c r="AA38" s="36"/>
      <c r="AB38" s="36"/>
      <c r="AC38" s="36"/>
      <c r="AD38" s="36"/>
      <c r="AE38" s="36"/>
      <c r="AF38" s="36"/>
      <c r="AG38" s="36"/>
      <c r="AH38" s="36"/>
      <c r="AI38" s="36"/>
      <c r="AJ38" s="36"/>
      <c r="AK38" s="36"/>
      <c r="AL38" s="36"/>
      <c r="AM38" s="36"/>
      <c r="AN38" s="36"/>
      <c r="AO38" s="36"/>
      <c r="AP38" s="36"/>
      <c r="AQ38" s="36"/>
      <c r="AR38" s="36"/>
      <c r="AS38" s="36"/>
      <c r="AT38" s="36"/>
      <c r="AU38" s="36"/>
      <c r="AV38" s="36"/>
      <c r="AW38" s="36"/>
      <c r="AX38" s="36"/>
      <c r="AY38" s="36"/>
      <c r="AZ38" s="36"/>
      <c r="BA38" s="36"/>
      <c r="BB38" s="36"/>
      <c r="BC38" s="36"/>
      <c r="BD38" s="36"/>
      <c r="BE38" s="36"/>
      <c r="BF38" s="36"/>
      <c r="BG38" s="36"/>
      <c r="BH38" s="36"/>
      <c r="BI38" s="36"/>
      <c r="BJ38" s="36"/>
      <c r="BK38" s="36"/>
      <c r="BL38" s="36"/>
    </row>
    <row r="39" spans="1:64" ht="18.75" customHeight="1">
      <c r="A39" s="36"/>
      <c r="B39" s="61">
        <f>H38+1</f>
        <v>45326</v>
      </c>
      <c r="C39" s="62">
        <f>B39+1</f>
        <v>45327</v>
      </c>
      <c r="D39" s="62">
        <f t="shared" si="75"/>
        <v>45328</v>
      </c>
      <c r="E39" s="62">
        <f t="shared" si="75"/>
        <v>45329</v>
      </c>
      <c r="F39" s="62">
        <f t="shared" si="75"/>
        <v>45330</v>
      </c>
      <c r="G39" s="62">
        <f t="shared" si="75"/>
        <v>45331</v>
      </c>
      <c r="H39" s="63">
        <f t="shared" si="75"/>
        <v>45332</v>
      </c>
      <c r="I39" s="36"/>
      <c r="J39" s="36"/>
      <c r="K39" s="61">
        <f>Q38+1</f>
        <v>45354</v>
      </c>
      <c r="L39" s="62">
        <f>K39+1</f>
        <v>45355</v>
      </c>
      <c r="M39" s="62">
        <f t="shared" si="77"/>
        <v>45356</v>
      </c>
      <c r="N39" s="62">
        <f t="shared" si="77"/>
        <v>45357</v>
      </c>
      <c r="O39" s="62">
        <f t="shared" si="77"/>
        <v>45358</v>
      </c>
      <c r="P39" s="62">
        <f t="shared" si="77"/>
        <v>45359</v>
      </c>
      <c r="Q39" s="63">
        <f t="shared" si="77"/>
        <v>45360</v>
      </c>
      <c r="R39" s="36"/>
      <c r="S39" s="36"/>
      <c r="T39" s="61">
        <f>Z38+1</f>
        <v>45382</v>
      </c>
      <c r="U39" s="62">
        <f>T39+1</f>
        <v>45383</v>
      </c>
      <c r="V39" s="62">
        <f t="shared" si="79"/>
        <v>45384</v>
      </c>
      <c r="W39" s="62">
        <f t="shared" si="79"/>
        <v>45385</v>
      </c>
      <c r="X39" s="62">
        <f t="shared" si="79"/>
        <v>45386</v>
      </c>
      <c r="Y39" s="62">
        <f t="shared" si="79"/>
        <v>45387</v>
      </c>
      <c r="Z39" s="63">
        <f t="shared" si="79"/>
        <v>45388</v>
      </c>
      <c r="AA39" s="36"/>
      <c r="AB39" s="36"/>
      <c r="AC39" s="36"/>
      <c r="AD39" s="36"/>
      <c r="AE39" s="36"/>
      <c r="AF39" s="36"/>
      <c r="AG39" s="36"/>
      <c r="AH39" s="36"/>
      <c r="AI39" s="36"/>
      <c r="AJ39" s="36"/>
      <c r="AK39" s="36"/>
      <c r="AL39" s="36"/>
      <c r="AM39" s="36"/>
      <c r="AN39" s="36"/>
      <c r="AO39" s="36"/>
      <c r="AP39" s="36"/>
      <c r="AQ39" s="36"/>
      <c r="AR39" s="36"/>
      <c r="AS39" s="36"/>
      <c r="AT39" s="36"/>
      <c r="AU39" s="36"/>
      <c r="AV39" s="36"/>
      <c r="AW39" s="36"/>
      <c r="AX39" s="36"/>
      <c r="AY39" s="36"/>
      <c r="AZ39" s="36"/>
      <c r="BA39" s="36"/>
      <c r="BB39" s="36"/>
      <c r="BC39" s="36"/>
      <c r="BD39" s="36"/>
      <c r="BE39" s="36"/>
      <c r="BF39" s="36"/>
      <c r="BG39" s="36"/>
      <c r="BH39" s="36"/>
      <c r="BI39" s="36"/>
      <c r="BJ39" s="36"/>
      <c r="BK39" s="36"/>
      <c r="BL39" s="36"/>
    </row>
    <row r="40" spans="1:64" ht="18.75" customHeight="1">
      <c r="A40" s="36"/>
      <c r="B40" s="36"/>
      <c r="C40" s="36"/>
      <c r="D40" s="36"/>
      <c r="E40" s="36"/>
      <c r="F40" s="36"/>
      <c r="G40" s="36"/>
      <c r="H40" s="36"/>
      <c r="I40" s="36"/>
      <c r="J40" s="36"/>
      <c r="K40" s="36"/>
      <c r="L40" s="36"/>
      <c r="M40" s="36"/>
      <c r="N40" s="36"/>
      <c r="O40" s="36"/>
      <c r="P40" s="36"/>
      <c r="Q40" s="36"/>
      <c r="R40" s="36"/>
      <c r="S40" s="36"/>
      <c r="T40" s="36"/>
      <c r="U40" s="36"/>
      <c r="V40" s="36"/>
      <c r="W40" s="36"/>
      <c r="X40" s="36"/>
      <c r="Y40" s="36"/>
      <c r="Z40" s="36"/>
      <c r="AA40" s="36"/>
      <c r="AB40" s="36"/>
      <c r="AC40" s="36"/>
      <c r="AD40" s="36"/>
      <c r="AE40" s="36"/>
      <c r="AF40" s="36"/>
      <c r="AG40" s="36"/>
      <c r="AH40" s="36"/>
      <c r="AI40" s="36"/>
      <c r="AJ40" s="36"/>
      <c r="AK40" s="36"/>
      <c r="AL40" s="36"/>
      <c r="AM40" s="36"/>
      <c r="AN40" s="36"/>
      <c r="AO40" s="36"/>
      <c r="AP40" s="36"/>
      <c r="AQ40" s="36"/>
      <c r="AR40" s="36"/>
      <c r="AS40" s="36"/>
      <c r="AT40" s="36"/>
      <c r="AU40" s="36"/>
      <c r="AV40" s="36"/>
      <c r="AW40" s="36"/>
      <c r="AX40" s="36"/>
      <c r="AY40" s="36"/>
      <c r="AZ40" s="36"/>
      <c r="BA40" s="36"/>
      <c r="BB40" s="36"/>
      <c r="BC40" s="36"/>
      <c r="BD40" s="36"/>
      <c r="BE40" s="36"/>
      <c r="BF40" s="36"/>
      <c r="BG40" s="36"/>
      <c r="BH40" s="36"/>
      <c r="BI40" s="36"/>
      <c r="BJ40" s="36"/>
      <c r="BK40" s="36"/>
      <c r="BL40" s="36"/>
    </row>
    <row r="41" spans="1:64" ht="18.75" customHeight="1">
      <c r="A41" s="36"/>
      <c r="B41" s="72"/>
      <c r="C41" s="73" t="s">
        <v>86</v>
      </c>
      <c r="D41" s="36"/>
      <c r="E41" s="36"/>
      <c r="F41" s="36"/>
      <c r="G41" s="36"/>
      <c r="H41" s="36"/>
      <c r="I41" s="36"/>
      <c r="J41" s="36"/>
      <c r="K41" s="74"/>
      <c r="L41" s="73" t="s">
        <v>87</v>
      </c>
      <c r="M41" s="36"/>
      <c r="N41" s="36"/>
      <c r="O41" s="36"/>
      <c r="P41" s="73"/>
      <c r="Q41" s="36"/>
      <c r="R41" s="36"/>
      <c r="S41" s="36"/>
      <c r="T41" s="75"/>
      <c r="U41" s="73" t="s">
        <v>88</v>
      </c>
      <c r="V41" s="36"/>
      <c r="W41" s="73"/>
      <c r="X41" s="36"/>
      <c r="Y41" s="36"/>
      <c r="Z41" s="36"/>
      <c r="AA41" s="36"/>
      <c r="AB41" s="36"/>
      <c r="AC41" s="36"/>
      <c r="AD41" s="36"/>
      <c r="AE41" s="36"/>
      <c r="AF41" s="36"/>
      <c r="AG41" s="36"/>
      <c r="AH41" s="36"/>
      <c r="AI41" s="36"/>
      <c r="AJ41" s="36"/>
      <c r="AK41" s="36"/>
      <c r="AL41" s="36"/>
      <c r="AM41" s="36"/>
      <c r="AN41" s="36"/>
      <c r="AO41" s="36"/>
      <c r="AP41" s="36"/>
      <c r="AQ41" s="36"/>
      <c r="AR41" s="36"/>
      <c r="AS41" s="36"/>
      <c r="AT41" s="36"/>
      <c r="AU41" s="36"/>
      <c r="AV41" s="36"/>
      <c r="AW41" s="36"/>
      <c r="AX41" s="36"/>
      <c r="AY41" s="36"/>
      <c r="AZ41" s="36"/>
      <c r="BA41" s="36"/>
      <c r="BB41" s="36"/>
      <c r="BC41" s="36"/>
      <c r="BD41" s="36"/>
      <c r="BE41" s="36"/>
      <c r="BF41" s="36"/>
      <c r="BG41" s="36"/>
      <c r="BH41" s="36"/>
      <c r="BI41" s="36"/>
      <c r="BJ41" s="36"/>
      <c r="BK41" s="36"/>
      <c r="BL41" s="36"/>
    </row>
    <row r="42" spans="1:64" ht="18.75" customHeight="1">
      <c r="A42" s="36"/>
      <c r="B42" s="36"/>
      <c r="C42" s="36"/>
      <c r="D42" s="36"/>
      <c r="E42" s="36"/>
      <c r="F42" s="36"/>
      <c r="G42" s="36"/>
      <c r="H42" s="36"/>
      <c r="I42" s="36"/>
      <c r="J42" s="36"/>
      <c r="K42" s="36"/>
      <c r="L42" s="36"/>
      <c r="M42" s="36"/>
      <c r="N42" s="36"/>
      <c r="O42" s="36"/>
      <c r="P42" s="36"/>
      <c r="Q42" s="36"/>
      <c r="R42" s="36"/>
      <c r="S42" s="36"/>
      <c r="T42" s="36"/>
      <c r="U42" s="36"/>
      <c r="V42" s="36"/>
      <c r="W42" s="36"/>
      <c r="X42" s="36"/>
      <c r="Y42" s="36"/>
      <c r="Z42" s="36"/>
      <c r="AA42" s="36"/>
      <c r="AB42" s="36"/>
      <c r="AC42" s="36"/>
      <c r="AD42" s="36"/>
      <c r="AE42" s="36"/>
      <c r="AF42" s="36"/>
      <c r="AG42" s="36"/>
      <c r="AH42" s="36"/>
      <c r="AI42" s="36"/>
      <c r="AJ42" s="36"/>
      <c r="AK42" s="36"/>
      <c r="AL42" s="36"/>
      <c r="AM42" s="36"/>
      <c r="AN42" s="36"/>
      <c r="AO42" s="36"/>
      <c r="AP42" s="36"/>
      <c r="AQ42" s="36"/>
      <c r="AR42" s="36"/>
      <c r="AS42" s="36"/>
      <c r="AT42" s="36"/>
      <c r="AU42" s="36"/>
      <c r="AV42" s="36"/>
      <c r="AW42" s="36"/>
      <c r="AX42" s="36"/>
      <c r="AY42" s="36"/>
      <c r="AZ42" s="36"/>
      <c r="BA42" s="36"/>
      <c r="BB42" s="36"/>
      <c r="BC42" s="36"/>
      <c r="BD42" s="36"/>
      <c r="BE42" s="36"/>
      <c r="BF42" s="36"/>
      <c r="BG42" s="36"/>
      <c r="BH42" s="36"/>
      <c r="BI42" s="36"/>
      <c r="BJ42" s="36"/>
      <c r="BK42" s="36"/>
      <c r="BL42" s="36"/>
    </row>
    <row r="43" spans="1:64" ht="18.75" customHeight="1">
      <c r="A43" s="1133" t="s">
        <v>89</v>
      </c>
      <c r="B43" s="1133"/>
      <c r="C43" s="1133"/>
      <c r="D43" s="1133"/>
      <c r="E43" s="1133"/>
      <c r="F43" s="1133"/>
      <c r="G43" s="1133"/>
      <c r="H43" s="1133"/>
      <c r="I43" s="1133"/>
      <c r="J43" s="1133"/>
      <c r="K43" s="1133"/>
      <c r="L43" s="1133"/>
      <c r="M43" s="1133"/>
      <c r="N43" s="1133"/>
      <c r="O43" s="1133"/>
      <c r="P43" s="1133"/>
      <c r="Q43" s="1133"/>
      <c r="R43" s="1133"/>
      <c r="S43" s="1133"/>
      <c r="T43" s="1133"/>
      <c r="U43" s="1133"/>
      <c r="V43" s="1133"/>
      <c r="W43" s="1133"/>
      <c r="X43" s="1133"/>
      <c r="Y43" s="1133"/>
      <c r="Z43" s="1133"/>
      <c r="AA43" s="1133"/>
      <c r="AB43" s="36"/>
      <c r="AC43" s="36"/>
      <c r="AD43" s="36"/>
      <c r="AE43" s="36"/>
      <c r="AF43" s="36"/>
      <c r="AG43" s="36"/>
      <c r="AH43" s="36"/>
      <c r="AI43" s="36"/>
      <c r="AJ43" s="36"/>
      <c r="AK43" s="36"/>
      <c r="AL43" s="36"/>
      <c r="AM43" s="36"/>
      <c r="AN43" s="36"/>
      <c r="AO43" s="36"/>
      <c r="AP43" s="36"/>
      <c r="AQ43" s="36"/>
      <c r="AR43" s="36"/>
      <c r="AS43" s="36"/>
      <c r="AT43" s="36"/>
      <c r="AU43" s="36"/>
      <c r="AV43" s="36"/>
      <c r="AW43" s="36"/>
      <c r="AX43" s="36"/>
      <c r="AY43" s="36"/>
      <c r="AZ43" s="36"/>
      <c r="BA43" s="36"/>
      <c r="BB43" s="36"/>
      <c r="BC43" s="36"/>
      <c r="BD43" s="36"/>
      <c r="BE43" s="36"/>
      <c r="BF43" s="36"/>
      <c r="BG43" s="36"/>
      <c r="BH43" s="36"/>
      <c r="BI43" s="36"/>
      <c r="BJ43" s="36"/>
      <c r="BK43" s="36"/>
      <c r="BL43" s="36"/>
    </row>
    <row r="44" spans="1:64" ht="18.75" customHeight="1">
      <c r="A44" s="36"/>
      <c r="B44" s="71"/>
      <c r="C44" s="71" t="s">
        <v>90</v>
      </c>
      <c r="D44" s="36"/>
      <c r="E44" s="36"/>
      <c r="F44" s="36"/>
      <c r="G44" s="36"/>
      <c r="H44" s="36"/>
      <c r="I44" s="36"/>
      <c r="J44" s="36"/>
      <c r="K44" s="36"/>
      <c r="L44" s="36"/>
      <c r="M44" s="36"/>
      <c r="N44" s="36"/>
      <c r="O44" s="36"/>
      <c r="P44" s="36"/>
      <c r="Q44" s="36"/>
      <c r="R44" s="36"/>
      <c r="S44" s="36"/>
      <c r="T44" s="36"/>
      <c r="U44" s="36"/>
      <c r="V44" s="36"/>
      <c r="W44" s="36"/>
      <c r="X44" s="36"/>
      <c r="Y44" s="36"/>
      <c r="Z44" s="36"/>
      <c r="AA44" s="36"/>
      <c r="AB44" s="36"/>
      <c r="AC44" s="36"/>
      <c r="AD44" s="36"/>
      <c r="AE44" s="36"/>
      <c r="AF44" s="36"/>
      <c r="AG44" s="36"/>
      <c r="AH44" s="36"/>
      <c r="AI44" s="36"/>
      <c r="AJ44" s="36"/>
      <c r="AK44" s="36"/>
      <c r="AL44" s="36"/>
      <c r="AM44" s="36"/>
      <c r="AN44" s="36"/>
      <c r="AO44" s="36"/>
      <c r="AP44" s="36"/>
      <c r="AQ44" s="36"/>
      <c r="AR44" s="36"/>
      <c r="AS44" s="36"/>
      <c r="AT44" s="36"/>
      <c r="AU44" s="36"/>
      <c r="AV44" s="36"/>
      <c r="AW44" s="36"/>
      <c r="AX44" s="36"/>
      <c r="AY44" s="36"/>
      <c r="AZ44" s="36"/>
      <c r="BA44" s="36"/>
      <c r="BB44" s="36"/>
      <c r="BC44" s="36"/>
      <c r="BD44" s="36"/>
      <c r="BE44" s="36"/>
      <c r="BF44" s="36"/>
      <c r="BG44" s="36"/>
      <c r="BH44" s="36"/>
      <c r="BI44" s="36"/>
      <c r="BJ44" s="36"/>
      <c r="BK44" s="36"/>
      <c r="BL44" s="36"/>
    </row>
    <row r="45" spans="1:64" ht="18.75" customHeight="1">
      <c r="A45" s="36"/>
      <c r="B45" s="71"/>
      <c r="C45" s="36"/>
      <c r="D45" s="36"/>
      <c r="E45" s="36"/>
      <c r="F45" s="36"/>
      <c r="G45" s="36"/>
      <c r="H45" s="36"/>
      <c r="I45" s="36"/>
      <c r="J45" s="36"/>
      <c r="K45" s="36"/>
      <c r="L45" s="36"/>
      <c r="M45" s="36"/>
      <c r="N45" s="36"/>
      <c r="O45" s="36"/>
      <c r="P45" s="36"/>
      <c r="Q45" s="36"/>
      <c r="R45" s="36"/>
      <c r="S45" s="36"/>
      <c r="T45" s="36"/>
      <c r="U45" s="36"/>
      <c r="V45" s="36"/>
      <c r="W45" s="36"/>
      <c r="X45" s="36"/>
      <c r="Y45" s="36"/>
      <c r="Z45" s="36"/>
      <c r="AA45" s="36"/>
      <c r="AB45" s="36"/>
      <c r="AC45" s="36"/>
      <c r="AD45" s="36"/>
      <c r="AE45" s="36"/>
      <c r="AF45" s="36"/>
      <c r="AG45" s="36"/>
      <c r="AH45" s="36"/>
      <c r="AI45" s="36"/>
      <c r="AJ45" s="36"/>
      <c r="AK45" s="36"/>
      <c r="AL45" s="36"/>
      <c r="AM45" s="36"/>
      <c r="AN45" s="36"/>
      <c r="AO45" s="36"/>
      <c r="AP45" s="36"/>
      <c r="AQ45" s="36"/>
      <c r="AR45" s="36"/>
      <c r="AS45" s="36"/>
      <c r="AT45" s="36"/>
      <c r="AU45" s="36"/>
      <c r="AV45" s="36"/>
      <c r="AW45" s="36"/>
      <c r="AX45" s="36"/>
      <c r="AY45" s="36"/>
      <c r="AZ45" s="36"/>
      <c r="BA45" s="36"/>
      <c r="BB45" s="36"/>
      <c r="BC45" s="36"/>
      <c r="BD45" s="36"/>
      <c r="BE45" s="36"/>
      <c r="BF45" s="36"/>
      <c r="BG45" s="36"/>
      <c r="BH45" s="36"/>
      <c r="BI45" s="36"/>
      <c r="BJ45" s="36"/>
      <c r="BK45" s="36"/>
      <c r="BL45" s="36"/>
    </row>
    <row r="46" spans="1:64" ht="18.75" customHeight="1">
      <c r="A46" s="36"/>
      <c r="B46" s="36"/>
      <c r="C46" s="36"/>
      <c r="D46" s="36"/>
      <c r="E46" s="36"/>
      <c r="F46" s="36"/>
      <c r="G46" s="36"/>
      <c r="H46" s="36"/>
      <c r="I46" s="36"/>
      <c r="J46" s="36"/>
      <c r="K46" s="36"/>
      <c r="L46" s="36"/>
      <c r="M46" s="36"/>
      <c r="N46" s="36"/>
      <c r="O46" s="36"/>
      <c r="P46" s="36"/>
      <c r="Q46" s="36"/>
      <c r="R46" s="36"/>
      <c r="S46" s="36"/>
      <c r="T46" s="36"/>
      <c r="U46" s="36"/>
      <c r="V46" s="36"/>
      <c r="W46" s="36"/>
      <c r="X46" s="36"/>
      <c r="Y46" s="36"/>
      <c r="Z46" s="36"/>
      <c r="AA46" s="36"/>
      <c r="AB46" s="36"/>
      <c r="AC46" s="36"/>
      <c r="AD46" s="36"/>
      <c r="AE46" s="36"/>
      <c r="AF46" s="36"/>
      <c r="AG46" s="36"/>
      <c r="AH46" s="36"/>
      <c r="AI46" s="36"/>
      <c r="AJ46" s="36"/>
      <c r="AK46" s="36"/>
      <c r="AL46" s="36"/>
      <c r="AM46" s="36"/>
      <c r="AN46" s="36"/>
      <c r="AO46" s="36"/>
      <c r="AP46" s="36"/>
      <c r="AQ46" s="36"/>
      <c r="AR46" s="36"/>
      <c r="AS46" s="36"/>
      <c r="AT46" s="36"/>
      <c r="AU46" s="36"/>
      <c r="AV46" s="36"/>
      <c r="AW46" s="36"/>
      <c r="AX46" s="36"/>
      <c r="AY46" s="36"/>
      <c r="AZ46" s="36"/>
      <c r="BA46" s="36"/>
      <c r="BB46" s="36"/>
      <c r="BC46" s="36"/>
      <c r="BD46" s="36"/>
      <c r="BE46" s="36"/>
      <c r="BF46" s="36"/>
      <c r="BG46" s="36"/>
      <c r="BH46" s="36"/>
      <c r="BI46" s="36"/>
      <c r="BJ46" s="36"/>
      <c r="BK46" s="36"/>
      <c r="BL46" s="36"/>
    </row>
    <row r="47" spans="1:64" ht="18.75" customHeight="1">
      <c r="BF47" s="36"/>
      <c r="BG47" s="36"/>
      <c r="BH47" s="36"/>
      <c r="BI47" s="36"/>
      <c r="BJ47" s="36"/>
      <c r="BK47" s="36"/>
      <c r="BL47" s="36"/>
    </row>
    <row r="48" spans="1:64" ht="18.75" customHeight="1">
      <c r="BF48" s="36"/>
      <c r="BG48" s="36"/>
      <c r="BH48" s="36"/>
      <c r="BI48" s="36"/>
      <c r="BJ48" s="36"/>
      <c r="BK48" s="36"/>
      <c r="BL48" s="36"/>
    </row>
    <row r="49" spans="58:64" ht="18.75" customHeight="1">
      <c r="BF49" s="36"/>
      <c r="BG49" s="36"/>
      <c r="BH49" s="36"/>
      <c r="BI49" s="36"/>
      <c r="BJ49" s="36"/>
      <c r="BK49" s="36"/>
      <c r="BL49" s="36"/>
    </row>
    <row r="50" spans="58:64" ht="18.75" customHeight="1">
      <c r="BF50" s="36"/>
      <c r="BG50" s="36"/>
      <c r="BH50" s="36"/>
      <c r="BI50" s="36"/>
      <c r="BJ50" s="36"/>
      <c r="BK50" s="36"/>
      <c r="BL50" s="36"/>
    </row>
    <row r="51" spans="58:64" ht="18.75" customHeight="1">
      <c r="BF51" s="36"/>
      <c r="BG51" s="36"/>
      <c r="BH51" s="36"/>
      <c r="BI51" s="36"/>
      <c r="BJ51" s="36"/>
      <c r="BK51" s="36"/>
      <c r="BL51" s="36"/>
    </row>
    <row r="52" spans="58:64" ht="18.75" customHeight="1">
      <c r="BF52" s="36"/>
      <c r="BG52" s="36"/>
      <c r="BH52" s="36"/>
      <c r="BI52" s="36"/>
      <c r="BJ52" s="36"/>
      <c r="BK52" s="36"/>
      <c r="BL52" s="36"/>
    </row>
    <row r="53" spans="58:64" ht="18.75" customHeight="1">
      <c r="BF53" s="36"/>
      <c r="BG53" s="36"/>
      <c r="BH53" s="36"/>
      <c r="BI53" s="36"/>
      <c r="BJ53" s="36"/>
      <c r="BK53" s="36"/>
      <c r="BL53" s="36"/>
    </row>
    <row r="54" spans="58:64" ht="18.75" customHeight="1">
      <c r="BF54" s="36"/>
      <c r="BG54" s="36"/>
      <c r="BH54" s="36"/>
      <c r="BI54" s="36"/>
      <c r="BJ54" s="36"/>
      <c r="BK54" s="36"/>
      <c r="BL54" s="36"/>
    </row>
    <row r="55" spans="58:64" ht="18.75" customHeight="1"/>
    <row r="56" spans="58:64" ht="18.75" customHeight="1"/>
    <row r="57" spans="58:64" ht="18.75" customHeight="1"/>
    <row r="58" spans="58:64" ht="18.75" customHeight="1"/>
    <row r="59" spans="58:64" ht="18.75" customHeight="1"/>
    <row r="60" spans="58:64" ht="18.75" customHeight="1"/>
    <row r="61" spans="58:64" ht="18.75" customHeight="1"/>
    <row r="62" spans="58:64" ht="18.75" customHeight="1"/>
    <row r="63" spans="58:64" ht="18.75" customHeight="1"/>
    <row r="64" spans="58:64" ht="18.75" customHeight="1"/>
    <row r="65" ht="18.75" customHeight="1"/>
    <row r="66" ht="18.75" customHeight="1"/>
    <row r="67" ht="18.75" customHeight="1"/>
    <row r="68" ht="18.75" customHeight="1"/>
    <row r="69" ht="18.75" customHeight="1"/>
    <row r="70" ht="18.75" customHeight="1"/>
    <row r="71" ht="18.75" customHeight="1"/>
    <row r="72" ht="18.75" customHeight="1"/>
    <row r="73" ht="18.75" customHeight="1"/>
    <row r="74" ht="18.75" customHeight="1"/>
    <row r="75" ht="18.75" customHeight="1"/>
    <row r="76" ht="18.75" customHeight="1"/>
    <row r="77" ht="18.75" customHeight="1"/>
    <row r="78" ht="18.75" customHeight="1"/>
    <row r="79" ht="18.75" customHeight="1"/>
    <row r="80" ht="18.75" customHeight="1"/>
    <row r="81" ht="18.75" customHeight="1"/>
    <row r="82" ht="18.75" customHeight="1"/>
    <row r="83" ht="18.75" customHeight="1"/>
    <row r="84" ht="18.75" customHeight="1"/>
  </sheetData>
  <sheetProtection algorithmName="SHA-512" hashValue="YyY9GFaJg6nTpthFaFdVDxVZji7ULLbFmmuBQz43yksmSISm2UFM3ASWBgJg/t4Nz2Tt1vbuTqMC8qM4d/ZtQQ==" saltValue="3fsKKyxHNWNPrTICy0cOzA==" spinCount="100000" sheet="1" objects="1" scenarios="1"/>
  <mergeCells count="100">
    <mergeCell ref="A43:AA43"/>
    <mergeCell ref="AO24:AQ24"/>
    <mergeCell ref="AR24:AT24"/>
    <mergeCell ref="AU24:AW24"/>
    <mergeCell ref="AI25:AJ25"/>
    <mergeCell ref="AI26:AJ26"/>
    <mergeCell ref="AK26:AL26"/>
    <mergeCell ref="AM26:AN26"/>
    <mergeCell ref="AO26:AQ26"/>
    <mergeCell ref="AR26:AT26"/>
    <mergeCell ref="AU26:AW26"/>
    <mergeCell ref="AO21:AQ21"/>
    <mergeCell ref="AR21:AT21"/>
    <mergeCell ref="AU21:AW21"/>
    <mergeCell ref="AI22:AJ22"/>
    <mergeCell ref="AI23:AJ23"/>
    <mergeCell ref="AK23:AL23"/>
    <mergeCell ref="AM23:AN23"/>
    <mergeCell ref="AO23:AQ23"/>
    <mergeCell ref="AR23:AT23"/>
    <mergeCell ref="AU23:AW23"/>
    <mergeCell ref="AI19:AJ19"/>
    <mergeCell ref="AK19:AL19"/>
    <mergeCell ref="AM19:AN19"/>
    <mergeCell ref="AO19:AQ19"/>
    <mergeCell ref="AR19:AT19"/>
    <mergeCell ref="AI20:AJ20"/>
    <mergeCell ref="AK20:AL20"/>
    <mergeCell ref="AM20:AN20"/>
    <mergeCell ref="AO20:AQ20"/>
    <mergeCell ref="AR20:AT20"/>
    <mergeCell ref="BA18:BB18"/>
    <mergeCell ref="AI16:AJ16"/>
    <mergeCell ref="AK16:AL16"/>
    <mergeCell ref="AM16:AN16"/>
    <mergeCell ref="AO16:AQ16"/>
    <mergeCell ref="AR16:AT16"/>
    <mergeCell ref="AI17:AJ17"/>
    <mergeCell ref="AK17:AL17"/>
    <mergeCell ref="AM17:AN17"/>
    <mergeCell ref="AO17:AQ17"/>
    <mergeCell ref="AR17:AT17"/>
    <mergeCell ref="AI18:AJ18"/>
    <mergeCell ref="AK18:AL18"/>
    <mergeCell ref="AM18:AN18"/>
    <mergeCell ref="AO18:AQ18"/>
    <mergeCell ref="AR18:AT18"/>
    <mergeCell ref="AI14:AJ14"/>
    <mergeCell ref="AK14:AL14"/>
    <mergeCell ref="AM14:AN14"/>
    <mergeCell ref="AO14:AQ14"/>
    <mergeCell ref="AR14:AT14"/>
    <mergeCell ref="AI15:AJ15"/>
    <mergeCell ref="AK15:AL15"/>
    <mergeCell ref="AM15:AN15"/>
    <mergeCell ref="AO15:AQ15"/>
    <mergeCell ref="AR15:AT15"/>
    <mergeCell ref="AI12:AJ12"/>
    <mergeCell ref="AK12:AL12"/>
    <mergeCell ref="AM12:AN12"/>
    <mergeCell ref="AO12:AQ12"/>
    <mergeCell ref="AR12:AT12"/>
    <mergeCell ref="AI13:AJ13"/>
    <mergeCell ref="AK13:AL13"/>
    <mergeCell ref="AM13:AN13"/>
    <mergeCell ref="AO13:AQ13"/>
    <mergeCell ref="AR13:AT13"/>
    <mergeCell ref="AI10:AJ10"/>
    <mergeCell ref="AK10:AL10"/>
    <mergeCell ref="AM10:AN10"/>
    <mergeCell ref="AO10:AQ10"/>
    <mergeCell ref="AR10:AT10"/>
    <mergeCell ref="AI11:AJ11"/>
    <mergeCell ref="AK11:AL11"/>
    <mergeCell ref="AM11:AN11"/>
    <mergeCell ref="AO11:AQ11"/>
    <mergeCell ref="AR11:AT11"/>
    <mergeCell ref="AI8:AJ8"/>
    <mergeCell ref="AK8:AL8"/>
    <mergeCell ref="AM8:AN8"/>
    <mergeCell ref="AO8:AQ8"/>
    <mergeCell ref="AR8:AT8"/>
    <mergeCell ref="AI9:AJ9"/>
    <mergeCell ref="AK9:AL9"/>
    <mergeCell ref="AM9:AN9"/>
    <mergeCell ref="AO9:AQ9"/>
    <mergeCell ref="AR9:AT9"/>
    <mergeCell ref="AI7:AJ7"/>
    <mergeCell ref="AK7:AL7"/>
    <mergeCell ref="AM7:AN7"/>
    <mergeCell ref="AO7:AQ7"/>
    <mergeCell ref="AR7:AT7"/>
    <mergeCell ref="AR6:AT6"/>
    <mergeCell ref="AO6:AQ6"/>
    <mergeCell ref="BF6:BI6"/>
    <mergeCell ref="B2:C2"/>
    <mergeCell ref="B3:C3"/>
    <mergeCell ref="AI6:AJ6"/>
    <mergeCell ref="AK6:AL6"/>
    <mergeCell ref="AM6:AN6"/>
  </mergeCells>
  <phoneticPr fontId="4"/>
  <conditionalFormatting sqref="B7:B12">
    <cfRule type="expression" dxfId="73" priority="79">
      <formula>MONTH(B7)=$E$5</formula>
    </cfRule>
    <cfRule type="expression" dxfId="72" priority="80">
      <formula>MONTH(B7)=$E$5</formula>
    </cfRule>
  </conditionalFormatting>
  <conditionalFormatting sqref="B16:B21">
    <cfRule type="expression" dxfId="71" priority="61">
      <formula>MONTH(B16)=$E$14</formula>
    </cfRule>
    <cfRule type="expression" dxfId="70" priority="62">
      <formula>MONTH(B16)=$E$14</formula>
    </cfRule>
  </conditionalFormatting>
  <conditionalFormatting sqref="B25:B30">
    <cfRule type="expression" dxfId="69" priority="43">
      <formula>MONTH(B25)=$E$23</formula>
    </cfRule>
    <cfRule type="expression" dxfId="68" priority="44">
      <formula>MONTH(B25)=$E$23</formula>
    </cfRule>
  </conditionalFormatting>
  <conditionalFormatting sqref="B34:B39">
    <cfRule type="expression" dxfId="67" priority="26">
      <formula>MONTH(B34)=$E$32</formula>
    </cfRule>
    <cfRule type="expression" dxfId="66" priority="25">
      <formula>MONTH(B34)=$E$32</formula>
    </cfRule>
  </conditionalFormatting>
  <conditionalFormatting sqref="B7:H12">
    <cfRule type="expression" dxfId="65" priority="77">
      <formula>MONTH(B7)&lt;&gt;$E$5</formula>
    </cfRule>
  </conditionalFormatting>
  <conditionalFormatting sqref="B16:H21">
    <cfRule type="expression" dxfId="64" priority="59">
      <formula>MONTH(B16)&lt;&gt;$E$14</formula>
    </cfRule>
  </conditionalFormatting>
  <conditionalFormatting sqref="B25:H30">
    <cfRule type="expression" dxfId="63" priority="41">
      <formula>MONTH(B25)&lt;&gt;$E$23</formula>
    </cfRule>
  </conditionalFormatting>
  <conditionalFormatting sqref="B34:H39">
    <cfRule type="expression" dxfId="62" priority="23">
      <formula>MONTH(B34)&lt;&gt;$E$32</formula>
    </cfRule>
  </conditionalFormatting>
  <conditionalFormatting sqref="C7:H12">
    <cfRule type="expression" dxfId="61" priority="121">
      <formula>MONTH(C7)&lt;&gt;$E$5</formula>
    </cfRule>
    <cfRule type="expression" dxfId="60" priority="122">
      <formula>MATCH((C7),$BJ$7:$BJ$36,0)</formula>
    </cfRule>
    <cfRule type="expression" dxfId="59" priority="123">
      <formula>MATCH((C7),$BJ$7:$BJ$36,0)</formula>
    </cfRule>
  </conditionalFormatting>
  <conditionalFormatting sqref="C16:H21">
    <cfRule type="expression" dxfId="58" priority="131">
      <formula>MATCH((C16),$BJ$7:$BJ$36,0)</formula>
    </cfRule>
    <cfRule type="expression" dxfId="57" priority="130">
      <formula>MONTH(C16)&lt;&gt;$E$14</formula>
    </cfRule>
    <cfRule type="expression" dxfId="56" priority="132">
      <formula>MATCH((C16),$BJ$7:$BJ$36,0)</formula>
    </cfRule>
  </conditionalFormatting>
  <conditionalFormatting sqref="C25:H30">
    <cfRule type="expression" dxfId="55" priority="141">
      <formula>MATCH((C25),$BJ$7:$BJ$36,0)</formula>
    </cfRule>
    <cfRule type="expression" dxfId="54" priority="140">
      <formula>MATCH((C25),$BJ$7:$BJ$36,0)</formula>
    </cfRule>
    <cfRule type="expression" dxfId="53" priority="139">
      <formula>MONTH(C25)&lt;&gt;$E$23</formula>
    </cfRule>
  </conditionalFormatting>
  <conditionalFormatting sqref="C34:H39">
    <cfRule type="expression" dxfId="52" priority="148">
      <formula>MONTH(C34)&lt;&gt;$E$32</formula>
    </cfRule>
    <cfRule type="expression" dxfId="51" priority="150">
      <formula>MATCH((C34),$BJ$7:$BJ$36,0)</formula>
    </cfRule>
    <cfRule type="expression" dxfId="50" priority="149">
      <formula>MATCH((C34),$BJ$7:$BJ$36,0)</formula>
    </cfRule>
  </conditionalFormatting>
  <conditionalFormatting sqref="K7:K12">
    <cfRule type="expression" dxfId="49" priority="74">
      <formula>MONTH(K7)=$N$5</formula>
    </cfRule>
    <cfRule type="expression" dxfId="48" priority="73">
      <formula>MONTH(K7)=$N$5</formula>
    </cfRule>
  </conditionalFormatting>
  <conditionalFormatting sqref="K16:K21">
    <cfRule type="expression" dxfId="47" priority="55">
      <formula>MONTH(K16)=$N$14</formula>
    </cfRule>
    <cfRule type="expression" dxfId="46" priority="56">
      <formula>MONTH(K16)=$N$14</formula>
    </cfRule>
  </conditionalFormatting>
  <conditionalFormatting sqref="K25:K30">
    <cfRule type="expression" dxfId="45" priority="37">
      <formula>MONTH(K25)=$N$23</formula>
    </cfRule>
    <cfRule type="expression" dxfId="44" priority="38">
      <formula>MONTH(K25)=$N$23</formula>
    </cfRule>
  </conditionalFormatting>
  <conditionalFormatting sqref="K34:K39">
    <cfRule type="expression" dxfId="43" priority="19">
      <formula>MONTH(K34)=$N$32</formula>
    </cfRule>
    <cfRule type="expression" dxfId="42" priority="20">
      <formula>MONTH(K34)=$N$32</formula>
    </cfRule>
  </conditionalFormatting>
  <conditionalFormatting sqref="K7:Q12">
    <cfRule type="expression" dxfId="41" priority="71">
      <formula>MONTH(K7)&lt;&gt;$N$5</formula>
    </cfRule>
  </conditionalFormatting>
  <conditionalFormatting sqref="K16:Q21">
    <cfRule type="expression" dxfId="40" priority="53">
      <formula>MONTH(K16)&lt;&gt;$N$14</formula>
    </cfRule>
  </conditionalFormatting>
  <conditionalFormatting sqref="K25:Q30">
    <cfRule type="expression" dxfId="39" priority="35">
      <formula>MONTH(K25)&lt;&gt;$N$23</formula>
    </cfRule>
  </conditionalFormatting>
  <conditionalFormatting sqref="K34:Q39">
    <cfRule type="expression" dxfId="38" priority="17">
      <formula>MONTH(K34)&lt;&gt;$N$32</formula>
    </cfRule>
  </conditionalFormatting>
  <conditionalFormatting sqref="L7:Q12">
    <cfRule type="expression" dxfId="37" priority="125">
      <formula>MATCH((L7),$BJ$7:$BJ$36,0)</formula>
    </cfRule>
    <cfRule type="expression" dxfId="36" priority="126">
      <formula>MATCH((L7),$BJ$7:$BJ$36,0)</formula>
    </cfRule>
    <cfRule type="expression" dxfId="35" priority="124">
      <formula>MONTH(L7)&lt;&gt;$N$5</formula>
    </cfRule>
  </conditionalFormatting>
  <conditionalFormatting sqref="L16:Q21">
    <cfRule type="expression" dxfId="34" priority="133">
      <formula>MONTH(L16)&lt;&gt;$N$14</formula>
    </cfRule>
    <cfRule type="expression" dxfId="33" priority="134">
      <formula>MATCH((L16),$BJ$7:$BJ$36,0)</formula>
    </cfRule>
    <cfRule type="expression" dxfId="32" priority="135">
      <formula>MATCH((L16),$BJ$7:$BJ$36,0)</formula>
    </cfRule>
  </conditionalFormatting>
  <conditionalFormatting sqref="L25:Q30">
    <cfRule type="expression" dxfId="31" priority="144">
      <formula>MATCH((L25),$BJ$7:$BJ$36,0)</formula>
    </cfRule>
    <cfRule type="expression" dxfId="30" priority="143">
      <formula>MATCH((L25),$BJ$7:$BJ$36,0)</formula>
    </cfRule>
    <cfRule type="expression" dxfId="29" priority="142">
      <formula>MONTH(L25)&lt;&gt;$N$23</formula>
    </cfRule>
  </conditionalFormatting>
  <conditionalFormatting sqref="L34:Q39">
    <cfRule type="expression" dxfId="28" priority="152">
      <formula>MATCH((L34),$BJ$7:$BJ$36,0)</formula>
    </cfRule>
    <cfRule type="expression" dxfId="27" priority="151">
      <formula>MONTH(L34)&lt;&gt;$N$32</formula>
    </cfRule>
    <cfRule type="expression" dxfId="26" priority="153">
      <formula>MATCH((L34),$BJ$7:$BJ$36,0)</formula>
    </cfRule>
  </conditionalFormatting>
  <conditionalFormatting sqref="T7:T12">
    <cfRule type="expression" dxfId="25" priority="67">
      <formula>MONTH(T7)=$W$5</formula>
    </cfRule>
    <cfRule type="expression" dxfId="24" priority="68">
      <formula>MONTH(T7)=$W$5</formula>
    </cfRule>
  </conditionalFormatting>
  <conditionalFormatting sqref="T16:T21">
    <cfRule type="expression" dxfId="23" priority="50">
      <formula>MONTH(T16)=$W$14</formula>
    </cfRule>
    <cfRule type="expression" dxfId="22" priority="49">
      <formula>MONTH(T16)=$W$14</formula>
    </cfRule>
  </conditionalFormatting>
  <conditionalFormatting sqref="T25:T30">
    <cfRule type="expression" dxfId="21" priority="31">
      <formula>MONTH(T25)=$W$23</formula>
    </cfRule>
    <cfRule type="expression" dxfId="20" priority="32">
      <formula>MONTH(T25)=$W$23</formula>
    </cfRule>
  </conditionalFormatting>
  <conditionalFormatting sqref="T34:T39">
    <cfRule type="expression" dxfId="19" priority="13">
      <formula>MONTH(T34)=$W$32</formula>
    </cfRule>
    <cfRule type="expression" dxfId="18" priority="14">
      <formula>MONTH(T34)=$W$32</formula>
    </cfRule>
  </conditionalFormatting>
  <conditionalFormatting sqref="T7:Z12">
    <cfRule type="expression" dxfId="17" priority="65">
      <formula>MONTH(T7)&lt;&gt;$W$5</formula>
    </cfRule>
  </conditionalFormatting>
  <conditionalFormatting sqref="T16:Z21">
    <cfRule type="expression" dxfId="16" priority="47">
      <formula>MONTH(T16)&lt;&gt;$W$14</formula>
    </cfRule>
  </conditionalFormatting>
  <conditionalFormatting sqref="T25:Z30">
    <cfRule type="expression" dxfId="15" priority="29">
      <formula>MONTH(T25)&lt;&gt;$W$23</formula>
    </cfRule>
  </conditionalFormatting>
  <conditionalFormatting sqref="T34:Z39">
    <cfRule type="expression" dxfId="14" priority="11">
      <formula>MONTH(T34)&lt;&gt;$W$32</formula>
    </cfRule>
  </conditionalFormatting>
  <conditionalFormatting sqref="U7:Z12">
    <cfRule type="expression" dxfId="13" priority="129">
      <formula>MATCH((U7),$BJ$7:$BJ$36,0)</formula>
    </cfRule>
    <cfRule type="expression" dxfId="12" priority="128">
      <formula>MATCH((U7),$BJ$7:$BJ$36,0)</formula>
    </cfRule>
    <cfRule type="expression" dxfId="11" priority="127">
      <formula>MONTH(U7)&lt;&gt;$W$5</formula>
    </cfRule>
  </conditionalFormatting>
  <conditionalFormatting sqref="U16:Z21">
    <cfRule type="expression" dxfId="10" priority="137">
      <formula>MATCH((U16),$BJ$7:$BJ$36,0)</formula>
    </cfRule>
    <cfRule type="expression" dxfId="9" priority="136">
      <formula>MONTH(U16)&lt;&gt;$W$14</formula>
    </cfRule>
    <cfRule type="expression" dxfId="8" priority="138">
      <formula>MATCH((U16),$BJ$7:$BJ$36,0)</formula>
    </cfRule>
  </conditionalFormatting>
  <conditionalFormatting sqref="U25:Z30">
    <cfRule type="expression" dxfId="7" priority="145">
      <formula>MONTH(U25)&lt;&gt;$W$23</formula>
    </cfRule>
    <cfRule type="expression" dxfId="6" priority="146">
      <formula>MATCH((U25),$BJ$7:$BJ$36,0)</formula>
    </cfRule>
    <cfRule type="expression" dxfId="5" priority="147">
      <formula>MATCH((U25),$BJ$7:$BJ$36,0)</formula>
    </cfRule>
  </conditionalFormatting>
  <conditionalFormatting sqref="U34:Z39">
    <cfRule type="expression" dxfId="4" priority="154">
      <formula>MONTH(U34)&lt;&gt;$W$32</formula>
    </cfRule>
    <cfRule type="expression" dxfId="3" priority="155">
      <formula>MATCH((U34),$BJ$7:$BJ$36,0)</formula>
    </cfRule>
    <cfRule type="expression" dxfId="2" priority="156">
      <formula>MATCH((U34),$BJ$7:$BJ$36,0)</formula>
    </cfRule>
  </conditionalFormatting>
  <conditionalFormatting sqref="BK7:BK36">
    <cfRule type="containsText" dxfId="1" priority="2" operator="containsText" text="7">
      <formula>NOT(ISERROR(SEARCH("7",BK7)))</formula>
    </cfRule>
    <cfRule type="containsText" dxfId="0" priority="1" operator="containsText" text="1">
      <formula>NOT(ISERROR(SEARCH("1",BK7)))</formula>
    </cfRule>
  </conditionalFormatting>
  <pageMargins left="0.59055118110236227" right="0.59055118110236227" top="0.47244094488188981" bottom="0.39370078740157483" header="0.35433070866141736" footer="0.55118110236220474"/>
  <pageSetup paperSize="9" orientation="portrait" r:id="rId1"/>
  <headerFooter alignWithMargins="0"/>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02493B-EE6B-4ED5-9CF4-9396559FA201}">
  <dimension ref="B2:N43"/>
  <sheetViews>
    <sheetView workbookViewId="0">
      <selection activeCell="I11" sqref="I11"/>
    </sheetView>
  </sheetViews>
  <sheetFormatPr defaultRowHeight="13.5"/>
  <cols>
    <col min="7" max="7" width="22.25" customWidth="1"/>
    <col min="11" max="11" width="4.375" customWidth="1"/>
    <col min="12" max="12" width="14.125" customWidth="1"/>
    <col min="14" max="14" width="15.625" customWidth="1"/>
  </cols>
  <sheetData>
    <row r="2" spans="2:14" ht="16.5">
      <c r="G2" s="380" t="s">
        <v>304</v>
      </c>
      <c r="I2" s="383" t="s">
        <v>346</v>
      </c>
      <c r="K2" s="22"/>
      <c r="L2" s="33" t="s">
        <v>82</v>
      </c>
      <c r="M2" s="34" t="s">
        <v>83</v>
      </c>
      <c r="N2" s="34" t="s">
        <v>84</v>
      </c>
    </row>
    <row r="3" spans="2:14" ht="19.5">
      <c r="B3" t="s">
        <v>172</v>
      </c>
      <c r="D3" t="s">
        <v>207</v>
      </c>
      <c r="G3" s="381" t="s">
        <v>305</v>
      </c>
      <c r="I3" t="s">
        <v>347</v>
      </c>
      <c r="K3" s="22">
        <v>1</v>
      </c>
      <c r="L3" s="80">
        <f>IF(' 年間カレンダー '!BJ7="","",' 年間カレンダー '!BJ7)</f>
        <v>45045</v>
      </c>
      <c r="M3" s="86">
        <f>IF(L3="","",WEEKDAY(L3,1))</f>
        <v>7</v>
      </c>
      <c r="N3" s="81" t="str">
        <f>IF(' 年間カレンダー '!BL7="","",' 年間カレンダー '!BL7)</f>
        <v>昭和の日</v>
      </c>
    </row>
    <row r="4" spans="2:14" ht="19.5">
      <c r="B4" t="s">
        <v>178</v>
      </c>
      <c r="D4" t="s">
        <v>213</v>
      </c>
      <c r="G4" s="381" t="s">
        <v>306</v>
      </c>
      <c r="I4" t="s">
        <v>348</v>
      </c>
      <c r="K4" s="22">
        <v>1</v>
      </c>
      <c r="L4" s="80">
        <f>IF(' 年間カレンダー '!BJ8="","",' 年間カレンダー '!BJ8)</f>
        <v>45049</v>
      </c>
      <c r="M4" s="86">
        <f t="shared" ref="M4:M32" si="0">IF(L4="","",WEEKDAY(L4,1))</f>
        <v>4</v>
      </c>
      <c r="N4" s="81" t="str">
        <f>IF(' 年間カレンダー '!BL8="","",' 年間カレンダー '!BL8)</f>
        <v>憲法記念日</v>
      </c>
    </row>
    <row r="5" spans="2:14" ht="19.5">
      <c r="B5" t="s">
        <v>179</v>
      </c>
      <c r="D5" t="s">
        <v>297</v>
      </c>
      <c r="G5" s="381" t="s">
        <v>307</v>
      </c>
      <c r="I5" s="384">
        <v>0.05</v>
      </c>
      <c r="K5" s="22">
        <v>1</v>
      </c>
      <c r="L5" s="80">
        <f>IF(' 年間カレンダー '!BJ9="","",' 年間カレンダー '!BJ9)</f>
        <v>45050</v>
      </c>
      <c r="M5" s="86">
        <f t="shared" si="0"/>
        <v>5</v>
      </c>
      <c r="N5" s="81" t="str">
        <f>IF(' 年間カレンダー '!BL9="","",' 年間カレンダー '!BL9)</f>
        <v>みどりの日</v>
      </c>
    </row>
    <row r="6" spans="2:14" ht="19.5">
      <c r="B6" t="s">
        <v>171</v>
      </c>
      <c r="D6" t="s">
        <v>298</v>
      </c>
      <c r="G6" s="381" t="s">
        <v>308</v>
      </c>
      <c r="I6" s="384">
        <v>0.08</v>
      </c>
      <c r="K6" s="22">
        <v>1</v>
      </c>
      <c r="L6" s="80">
        <f>IF(' 年間カレンダー '!BJ10="","",' 年間カレンダー '!BJ10)</f>
        <v>45051</v>
      </c>
      <c r="M6" s="86">
        <f t="shared" si="0"/>
        <v>6</v>
      </c>
      <c r="N6" s="81" t="str">
        <f>IF(' 年間カレンダー '!BL10="","",' 年間カレンダー '!BL10)</f>
        <v>こどもの日</v>
      </c>
    </row>
    <row r="7" spans="2:14" ht="19.5">
      <c r="B7" t="s">
        <v>173</v>
      </c>
      <c r="D7" t="s">
        <v>209</v>
      </c>
      <c r="G7" s="381" t="s">
        <v>309</v>
      </c>
      <c r="I7" s="384">
        <v>0.1</v>
      </c>
      <c r="K7" s="22">
        <v>1</v>
      </c>
      <c r="L7" s="80">
        <f>IF(' 年間カレンダー '!BJ11="","",' 年間カレンダー '!BJ11)</f>
        <v>45124</v>
      </c>
      <c r="M7" s="86">
        <f t="shared" si="0"/>
        <v>2</v>
      </c>
      <c r="N7" s="81" t="str">
        <f>IF(' 年間カレンダー '!BL11="","",' 年間カレンダー '!BL11)</f>
        <v>海の日</v>
      </c>
    </row>
    <row r="8" spans="2:14" ht="19.5">
      <c r="D8" t="s">
        <v>210</v>
      </c>
      <c r="G8" s="381" t="s">
        <v>310</v>
      </c>
      <c r="K8" s="22">
        <v>1</v>
      </c>
      <c r="L8" s="80">
        <f>IF(' 年間カレンダー '!BJ12="","",' 年間カレンダー '!BJ12)</f>
        <v>45149</v>
      </c>
      <c r="M8" s="86">
        <f t="shared" si="0"/>
        <v>6</v>
      </c>
      <c r="N8" s="81" t="str">
        <f>IF(' 年間カレンダー '!BL12="","",' 年間カレンダー '!BL12)</f>
        <v>山の日</v>
      </c>
    </row>
    <row r="9" spans="2:14" ht="19.5">
      <c r="D9" t="s">
        <v>118</v>
      </c>
      <c r="G9" s="381" t="s">
        <v>311</v>
      </c>
      <c r="I9" t="s">
        <v>360</v>
      </c>
      <c r="K9" s="22">
        <v>1</v>
      </c>
      <c r="L9" s="80">
        <f>IF(' 年間カレンダー '!BJ13="","",' 年間カレンダー '!BJ13)</f>
        <v>45187</v>
      </c>
      <c r="M9" s="86">
        <f t="shared" si="0"/>
        <v>2</v>
      </c>
      <c r="N9" s="81" t="str">
        <f>IF(' 年間カレンダー '!BL13="","",' 年間カレンダー '!BL13)</f>
        <v>敬老の日</v>
      </c>
    </row>
    <row r="10" spans="2:14" ht="19.5">
      <c r="B10" t="s">
        <v>194</v>
      </c>
      <c r="D10" t="s">
        <v>211</v>
      </c>
      <c r="G10" s="381" t="s">
        <v>312</v>
      </c>
      <c r="I10" t="s">
        <v>361</v>
      </c>
      <c r="K10" s="22">
        <v>1</v>
      </c>
      <c r="L10" s="80">
        <f>IF(' 年間カレンダー '!BJ14="","",' 年間カレンダー '!BJ14)</f>
        <v>45192</v>
      </c>
      <c r="M10" s="86">
        <f t="shared" si="0"/>
        <v>7</v>
      </c>
      <c r="N10" s="81" t="str">
        <f>IF(' 年間カレンダー '!BL14="","",' 年間カレンダー '!BL14)</f>
        <v>秋分の日</v>
      </c>
    </row>
    <row r="11" spans="2:14" ht="19.5">
      <c r="D11" t="s">
        <v>208</v>
      </c>
      <c r="G11" s="381" t="s">
        <v>313</v>
      </c>
      <c r="K11" s="22">
        <v>1</v>
      </c>
      <c r="L11" s="80">
        <f>IF(' 年間カレンダー '!BJ15="","",' 年間カレンダー '!BJ15)</f>
        <v>45208</v>
      </c>
      <c r="M11" s="86">
        <f t="shared" si="0"/>
        <v>2</v>
      </c>
      <c r="N11" s="81" t="str">
        <f>IF(' 年間カレンダー '!BL15="","",' 年間カレンダー '!BL15)</f>
        <v>スポーツの日</v>
      </c>
    </row>
    <row r="12" spans="2:14" ht="19.5">
      <c r="G12" s="381" t="s">
        <v>314</v>
      </c>
      <c r="K12" s="22">
        <v>1</v>
      </c>
      <c r="L12" s="80">
        <f>IF(' 年間カレンダー '!BJ16="","",' 年間カレンダー '!BJ16)</f>
        <v>45233</v>
      </c>
      <c r="M12" s="86">
        <f t="shared" si="0"/>
        <v>6</v>
      </c>
      <c r="N12" s="81" t="str">
        <f>IF(' 年間カレンダー '!BL16="","",' 年間カレンダー '!BL16)</f>
        <v>文化の日</v>
      </c>
    </row>
    <row r="13" spans="2:14" ht="19.5">
      <c r="D13" t="s">
        <v>29</v>
      </c>
      <c r="G13" s="381" t="s">
        <v>315</v>
      </c>
      <c r="K13" s="22">
        <v>1</v>
      </c>
      <c r="L13" s="80">
        <f>IF(' 年間カレンダー '!BJ17="","",' 年間カレンダー '!BJ17)</f>
        <v>45253</v>
      </c>
      <c r="M13" s="86">
        <f t="shared" si="0"/>
        <v>5</v>
      </c>
      <c r="N13" s="81" t="str">
        <f>IF(' 年間カレンダー '!BL17="","",' 年間カレンダー '!BL17)</f>
        <v>勤労感謝の日</v>
      </c>
    </row>
    <row r="14" spans="2:14" ht="19.5">
      <c r="D14" t="s">
        <v>212</v>
      </c>
      <c r="G14" s="381" t="s">
        <v>316</v>
      </c>
      <c r="K14" s="22">
        <v>1</v>
      </c>
      <c r="L14" s="80">
        <f>IF(' 年間カレンダー '!BJ18="","",' 年間カレンダー '!BJ18)</f>
        <v>45292</v>
      </c>
      <c r="M14" s="86">
        <f t="shared" si="0"/>
        <v>2</v>
      </c>
      <c r="N14" s="81" t="str">
        <f>IF(' 年間カレンダー '!BL18="","",' 年間カレンダー '!BL18)</f>
        <v>元日</v>
      </c>
    </row>
    <row r="15" spans="2:14" ht="19.5">
      <c r="D15" t="s">
        <v>216</v>
      </c>
      <c r="G15" s="381" t="s">
        <v>317</v>
      </c>
      <c r="K15" s="22">
        <v>1</v>
      </c>
      <c r="L15" s="80">
        <f>IF(' 年間カレンダー '!BJ19="","",' 年間カレンダー '!BJ19)</f>
        <v>45299</v>
      </c>
      <c r="M15" s="86">
        <f t="shared" si="0"/>
        <v>2</v>
      </c>
      <c r="N15" s="81" t="str">
        <f>IF(' 年間カレンダー '!BL19="","",' 年間カレンダー '!BL19)</f>
        <v>成人の日</v>
      </c>
    </row>
    <row r="16" spans="2:14" ht="19.5">
      <c r="G16" s="381" t="s">
        <v>318</v>
      </c>
      <c r="K16" s="22">
        <v>1</v>
      </c>
      <c r="L16" s="80">
        <f>IF(' 年間カレンダー '!BJ20="","",' 年間カレンダー '!BJ20)</f>
        <v>45333</v>
      </c>
      <c r="M16" s="86">
        <f t="shared" si="0"/>
        <v>1</v>
      </c>
      <c r="N16" s="81" t="str">
        <f>IF(' 年間カレンダー '!BL20="","",' 年間カレンダー '!BL20)</f>
        <v>建国記念の日</v>
      </c>
    </row>
    <row r="17" spans="7:14" ht="19.5">
      <c r="G17" s="381" t="s">
        <v>319</v>
      </c>
      <c r="K17" s="22">
        <v>1</v>
      </c>
      <c r="L17" s="80">
        <f>IF(' 年間カレンダー '!BJ21="","",' 年間カレンダー '!BJ21)</f>
        <v>45345</v>
      </c>
      <c r="M17" s="86">
        <f t="shared" si="0"/>
        <v>6</v>
      </c>
      <c r="N17" s="81" t="str">
        <f>IF(' 年間カレンダー '!BL21="","",' 年間カレンダー '!BL21)</f>
        <v>天皇誕生日</v>
      </c>
    </row>
    <row r="18" spans="7:14" ht="19.5">
      <c r="G18" s="381" t="s">
        <v>320</v>
      </c>
      <c r="K18" s="22">
        <v>1</v>
      </c>
      <c r="L18" s="80">
        <f>IF(' 年間カレンダー '!BJ22="","",' 年間カレンダー '!BJ22)</f>
        <v>45371</v>
      </c>
      <c r="M18" s="86">
        <f t="shared" si="0"/>
        <v>4</v>
      </c>
      <c r="N18" s="81" t="str">
        <f>IF(' 年間カレンダー '!BL22="","",' 年間カレンダー '!BL22)</f>
        <v>春分の日</v>
      </c>
    </row>
    <row r="19" spans="7:14" ht="19.5">
      <c r="G19" s="381" t="s">
        <v>321</v>
      </c>
      <c r="K19" s="22">
        <v>1</v>
      </c>
      <c r="L19" s="80">
        <f>IF(' 年間カレンダー '!BJ23="","",' 年間カレンダー '!BJ23)</f>
        <v>45334</v>
      </c>
      <c r="M19" s="86">
        <f t="shared" si="0"/>
        <v>2</v>
      </c>
      <c r="N19" s="81" t="str">
        <f>IF(' 年間カレンダー '!BL23="","",' 年間カレンダー '!BL23)</f>
        <v>振替休日</v>
      </c>
    </row>
    <row r="20" spans="7:14" ht="19.5">
      <c r="G20" s="381" t="s">
        <v>322</v>
      </c>
      <c r="K20" s="22">
        <v>1</v>
      </c>
      <c r="L20" s="80" t="str">
        <f>IF(' 年間カレンダー '!BJ24="","",' 年間カレンダー '!BJ24)</f>
        <v/>
      </c>
      <c r="M20" s="86" t="str">
        <f t="shared" si="0"/>
        <v/>
      </c>
      <c r="N20" s="81" t="str">
        <f>IF(' 年間カレンダー '!BL24="","",' 年間カレンダー '!BL24)</f>
        <v>振替休日</v>
      </c>
    </row>
    <row r="21" spans="7:14" ht="19.5">
      <c r="G21" s="381" t="s">
        <v>323</v>
      </c>
      <c r="K21" s="22">
        <v>1</v>
      </c>
      <c r="L21" s="80" t="str">
        <f>IF(' 年間カレンダー '!BJ25="","",' 年間カレンダー '!BJ25)</f>
        <v/>
      </c>
      <c r="M21" s="86" t="str">
        <f t="shared" si="0"/>
        <v/>
      </c>
      <c r="N21" s="81" t="str">
        <f>IF(' 年間カレンダー '!BL25="","",' 年間カレンダー '!BL25)</f>
        <v>振替休日</v>
      </c>
    </row>
    <row r="22" spans="7:14" ht="19.5">
      <c r="G22" s="381" t="s">
        <v>324</v>
      </c>
      <c r="K22" s="22">
        <v>1</v>
      </c>
      <c r="L22" s="80" t="str">
        <f>IF(' 年間カレンダー '!BJ26="","",' 年間カレンダー '!BJ26)</f>
        <v/>
      </c>
      <c r="M22" s="86" t="str">
        <f t="shared" si="0"/>
        <v/>
      </c>
      <c r="N22" s="81" t="str">
        <f>IF(' 年間カレンダー '!BL26="","",' 年間カレンダー '!BL26)</f>
        <v>振替休日</v>
      </c>
    </row>
    <row r="23" spans="7:14" ht="19.5">
      <c r="G23" s="381" t="s">
        <v>325</v>
      </c>
      <c r="K23" s="22">
        <v>1</v>
      </c>
      <c r="L23" s="80" t="str">
        <f>IF(' 年間カレンダー '!BJ27="","",' 年間カレンダー '!BJ27)</f>
        <v/>
      </c>
      <c r="M23" s="86" t="str">
        <f t="shared" si="0"/>
        <v/>
      </c>
      <c r="N23" s="81" t="str">
        <f>IF(' 年間カレンダー '!BL27="","",' 年間カレンダー '!BL27)</f>
        <v>振替休日</v>
      </c>
    </row>
    <row r="24" spans="7:14" ht="19.5">
      <c r="G24" s="381" t="s">
        <v>326</v>
      </c>
      <c r="K24" s="22">
        <v>1</v>
      </c>
      <c r="L24" s="80" t="str">
        <f>IF(' 年間カレンダー '!BJ28="","",' 年間カレンダー '!BJ28)</f>
        <v/>
      </c>
      <c r="M24" s="86" t="str">
        <f t="shared" si="0"/>
        <v/>
      </c>
      <c r="N24" s="81" t="str">
        <f>IF(' 年間カレンダー '!BL28="","",' 年間カレンダー '!BL28)</f>
        <v>振替休日</v>
      </c>
    </row>
    <row r="25" spans="7:14" ht="19.5">
      <c r="G25" s="381" t="s">
        <v>327</v>
      </c>
      <c r="K25" s="22">
        <v>1</v>
      </c>
      <c r="L25" s="80" t="str">
        <f>IF(' 年間カレンダー '!BJ29="","",' 年間カレンダー '!BJ29)</f>
        <v/>
      </c>
      <c r="M25" s="86" t="str">
        <f t="shared" si="0"/>
        <v/>
      </c>
      <c r="N25" s="81" t="str">
        <f>IF(' 年間カレンダー '!BL29="","",' 年間カレンダー '!BL29)</f>
        <v>振替休日</v>
      </c>
    </row>
    <row r="26" spans="7:14" ht="19.5">
      <c r="G26" s="381" t="s">
        <v>328</v>
      </c>
      <c r="K26" s="22">
        <v>1</v>
      </c>
      <c r="L26" s="80">
        <f>IF(' 年間カレンダー '!BJ30="","",' 年間カレンダー '!BJ30)</f>
        <v>45151</v>
      </c>
      <c r="M26" s="86">
        <f t="shared" si="0"/>
        <v>1</v>
      </c>
      <c r="N26" s="81" t="str">
        <f>IF(' 年間カレンダー '!BL30="","",' 年間カレンダー '!BL30)</f>
        <v>夏季特別休日</v>
      </c>
    </row>
    <row r="27" spans="7:14" ht="19.5">
      <c r="G27" s="381" t="s">
        <v>329</v>
      </c>
      <c r="K27" s="22">
        <v>1</v>
      </c>
      <c r="L27" s="80">
        <f>IF(' 年間カレンダー '!BJ31="","",' 年間カレンダー '!BJ31)</f>
        <v>45152</v>
      </c>
      <c r="M27" s="86">
        <f t="shared" si="0"/>
        <v>2</v>
      </c>
      <c r="N27" s="81" t="str">
        <f>IF(' 年間カレンダー '!BL31="","",' 年間カレンダー '!BL31)</f>
        <v>夏季特別休日</v>
      </c>
    </row>
    <row r="28" spans="7:14" ht="19.5">
      <c r="G28" s="381" t="s">
        <v>330</v>
      </c>
      <c r="K28" s="22">
        <v>1</v>
      </c>
      <c r="L28" s="80">
        <f>IF(' 年間カレンダー '!BJ32="","",' 年間カレンダー '!BJ32)</f>
        <v>45153</v>
      </c>
      <c r="M28" s="86">
        <f t="shared" si="0"/>
        <v>3</v>
      </c>
      <c r="N28" s="81" t="str">
        <f>IF(' 年間カレンダー '!BL32="","",' 年間カレンダー '!BL32)</f>
        <v>夏季特別休日</v>
      </c>
    </row>
    <row r="29" spans="7:14" ht="19.5">
      <c r="G29" s="381" t="s">
        <v>331</v>
      </c>
      <c r="K29" s="22">
        <v>1</v>
      </c>
      <c r="L29" s="80">
        <f>IF(' 年間カレンダー '!BJ33="","",' 年間カレンダー '!BJ33)</f>
        <v>45290</v>
      </c>
      <c r="M29" s="86">
        <f t="shared" si="0"/>
        <v>7</v>
      </c>
      <c r="N29" s="81" t="str">
        <f>IF(' 年間カレンダー '!BL33="","",' 年間カレンダー '!BL33)</f>
        <v>年末年始休日</v>
      </c>
    </row>
    <row r="30" spans="7:14" ht="19.5">
      <c r="G30" s="381" t="s">
        <v>332</v>
      </c>
      <c r="K30" s="22">
        <v>1</v>
      </c>
      <c r="L30" s="80">
        <f>IF(' 年間カレンダー '!BJ34="","",' 年間カレンダー '!BJ34)</f>
        <v>45291</v>
      </c>
      <c r="M30" s="86">
        <f t="shared" si="0"/>
        <v>1</v>
      </c>
      <c r="N30" s="81" t="str">
        <f>IF(' 年間カレンダー '!BL34="","",' 年間カレンダー '!BL34)</f>
        <v>年末年始休日</v>
      </c>
    </row>
    <row r="31" spans="7:14" ht="19.5">
      <c r="G31" s="381" t="s">
        <v>333</v>
      </c>
      <c r="K31" s="22">
        <v>1</v>
      </c>
      <c r="L31" s="80">
        <f>IF(' 年間カレンダー '!BJ35="","",' 年間カレンダー '!BJ35)</f>
        <v>45293</v>
      </c>
      <c r="M31" s="86">
        <f t="shared" si="0"/>
        <v>3</v>
      </c>
      <c r="N31" s="81" t="str">
        <f>IF(' 年間カレンダー '!BL35="","",' 年間カレンダー '!BL35)</f>
        <v>年末年始休日</v>
      </c>
    </row>
    <row r="32" spans="7:14" ht="19.5">
      <c r="G32" s="381" t="s">
        <v>334</v>
      </c>
      <c r="K32" s="22">
        <v>1</v>
      </c>
      <c r="L32" s="80">
        <f>IF(' 年間カレンダー '!BJ36="","",' 年間カレンダー '!BJ36)</f>
        <v>45294</v>
      </c>
      <c r="M32" s="86">
        <f t="shared" si="0"/>
        <v>4</v>
      </c>
      <c r="N32" s="81" t="str">
        <f>IF(' 年間カレンダー '!BL36="","",' 年間カレンダー '!BL36)</f>
        <v>年末年始休日</v>
      </c>
    </row>
    <row r="33" spans="7:7" ht="19.5" customHeight="1">
      <c r="G33" s="381" t="s">
        <v>335</v>
      </c>
    </row>
    <row r="34" spans="7:7" ht="19.5" customHeight="1">
      <c r="G34" s="381" t="s">
        <v>336</v>
      </c>
    </row>
    <row r="35" spans="7:7" ht="19.5" customHeight="1">
      <c r="G35" s="381" t="s">
        <v>337</v>
      </c>
    </row>
    <row r="36" spans="7:7" ht="19.5" customHeight="1">
      <c r="G36" s="381" t="s">
        <v>338</v>
      </c>
    </row>
    <row r="37" spans="7:7" ht="19.5" customHeight="1">
      <c r="G37" s="381" t="s">
        <v>339</v>
      </c>
    </row>
    <row r="38" spans="7:7" ht="19.5" customHeight="1">
      <c r="G38" s="381" t="s">
        <v>340</v>
      </c>
    </row>
    <row r="39" spans="7:7" ht="19.5" customHeight="1">
      <c r="G39" s="381" t="s">
        <v>341</v>
      </c>
    </row>
    <row r="40" spans="7:7" ht="19.5" customHeight="1">
      <c r="G40" s="381" t="s">
        <v>342</v>
      </c>
    </row>
    <row r="41" spans="7:7" ht="19.5" customHeight="1">
      <c r="G41" s="381" t="s">
        <v>343</v>
      </c>
    </row>
    <row r="42" spans="7:7" ht="19.5" customHeight="1">
      <c r="G42" s="381" t="s">
        <v>344</v>
      </c>
    </row>
    <row r="43" spans="7:7" ht="19.5" customHeight="1">
      <c r="G43" s="382" t="s">
        <v>345</v>
      </c>
    </row>
  </sheetData>
  <sheetProtection algorithmName="SHA-512" hashValue="udqwLm5mDnBK7n274Vp8yg8pUTxFxaIolrdIcQBxIw1zv+IebEMTN05I1eSsdO/Oiyb6Fy5yq5WVU4RQsURJIg==" saltValue="Qnc+3FqSHUAiWHGmOQsR3g==" spinCount="100000" sheet="1" objects="1" scenarios="1"/>
  <phoneticPr fontId="4"/>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外注労務請求書 </vt:lpstr>
      <vt:lpstr>内訳書</vt:lpstr>
      <vt:lpstr>内訳書記載例</vt:lpstr>
      <vt:lpstr>勤務状況詳細</vt:lpstr>
      <vt:lpstr>給与振分処理一覧</vt:lpstr>
      <vt:lpstr>アルコール確認記録</vt:lpstr>
      <vt:lpstr> 年間カレンダー </vt:lpstr>
      <vt:lpstr>管理リスト</vt:lpstr>
      <vt:lpstr>' 年間カレンダー '!Print_Area</vt:lpstr>
      <vt:lpstr>アルコール確認記録!Print_Area</vt:lpstr>
      <vt:lpstr>'外注労務請求書 '!Print_Area</vt:lpstr>
      <vt:lpstr>勤務状況詳細!Print_Area</vt:lpstr>
      <vt:lpstr>内訳書!Print_Area</vt:lpstr>
      <vt:lpstr>内訳書記載例!Print_Area</vt:lpstr>
      <vt:lpstr>勤務状況詳細!Print_Titles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株式会社　綜建社</dc:creator>
  <cp:lastModifiedBy>綜建社 株式会社</cp:lastModifiedBy>
  <cp:lastPrinted>2024-01-20T20:03:09Z</cp:lastPrinted>
  <dcterms:created xsi:type="dcterms:W3CDTF">1999-12-02T01:08:55Z</dcterms:created>
  <dcterms:modified xsi:type="dcterms:W3CDTF">2024-01-21T05:35:00Z</dcterms:modified>
</cp:coreProperties>
</file>